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7170" windowHeight="447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B23" i="2"/>
  <c r="B21" i="2" l="1"/>
  <c r="B22" i="2"/>
  <c r="K11" i="2"/>
  <c r="K10" i="2"/>
  <c r="K9" i="2"/>
  <c r="H13" i="2"/>
  <c r="H12" i="2"/>
  <c r="H11" i="2"/>
  <c r="E15" i="2"/>
  <c r="E16" i="2"/>
  <c r="E14" i="2"/>
  <c r="B20" i="2"/>
</calcChain>
</file>

<file path=xl/sharedStrings.xml><?xml version="1.0" encoding="utf-8"?>
<sst xmlns="http://schemas.openxmlformats.org/spreadsheetml/2006/main" count="239" uniqueCount="91">
  <si>
    <t xml:space="preserve">CENTRAL ARIZONA ACTIVITIES REVIEW JANUARY 1 TO MAY 1, 2017 </t>
  </si>
  <si>
    <t xml:space="preserve">1.1.1.1 </t>
  </si>
  <si>
    <t xml:space="preserve">1.1.1.2 </t>
  </si>
  <si>
    <t xml:space="preserve">1.1.1.3 </t>
  </si>
  <si>
    <t xml:space="preserve">1.1.1.4 </t>
  </si>
  <si>
    <t xml:space="preserve">1.1.1.5 </t>
  </si>
  <si>
    <t>1.1.1.6</t>
  </si>
  <si>
    <t xml:space="preserve">1.1.1.8 </t>
  </si>
  <si>
    <t xml:space="preserve">1.1.3.1 </t>
  </si>
  <si>
    <t>1.1.3.2</t>
  </si>
  <si>
    <t>1.1.3.3</t>
  </si>
  <si>
    <t xml:space="preserve">1.2.1.1 </t>
  </si>
  <si>
    <t xml:space="preserve">1.2.2.1 </t>
  </si>
  <si>
    <t>1.2.2.3</t>
  </si>
  <si>
    <t xml:space="preserve">1.2.3.1 </t>
  </si>
  <si>
    <t>1.2.3.2</t>
  </si>
  <si>
    <t>1.2.3.3</t>
  </si>
  <si>
    <t>GOAL 1:</t>
  </si>
  <si>
    <t>GOAL 2:</t>
  </si>
  <si>
    <t xml:space="preserve">2.1.1.1 </t>
  </si>
  <si>
    <t>2.1.1.2</t>
  </si>
  <si>
    <t>2.1.2.1</t>
  </si>
  <si>
    <t>2.1.2.2</t>
  </si>
  <si>
    <t>2.1.3.1</t>
  </si>
  <si>
    <t>2.1.3.2</t>
  </si>
  <si>
    <t>2.2.1.1</t>
  </si>
  <si>
    <t>2.2.1.2</t>
  </si>
  <si>
    <t>2.2.1.3</t>
  </si>
  <si>
    <t>2.2.3.1</t>
  </si>
  <si>
    <t>GOAL 3:</t>
  </si>
  <si>
    <t>OBJECTIVES</t>
  </si>
  <si>
    <t>STATUS</t>
  </si>
  <si>
    <t>3.1.1.1</t>
  </si>
  <si>
    <t>3.1.2.1</t>
  </si>
  <si>
    <t>3.1.2.2</t>
  </si>
  <si>
    <t>3.1.3.1</t>
  </si>
  <si>
    <t>3.2.1.1</t>
  </si>
  <si>
    <t>3.2.2.2</t>
  </si>
  <si>
    <t>3.2.3.1</t>
  </si>
  <si>
    <t>GOAL 4:</t>
  </si>
  <si>
    <t>4.1.1.1</t>
  </si>
  <si>
    <t>4.1.2.1</t>
  </si>
  <si>
    <t>4.1.2.2</t>
  </si>
  <si>
    <t>4.1.2.3</t>
  </si>
  <si>
    <t>4.2.2.1</t>
  </si>
  <si>
    <t>DONE</t>
  </si>
  <si>
    <t>PROG.</t>
  </si>
  <si>
    <t>DELAYED</t>
  </si>
  <si>
    <r>
      <t>GOAL 2: Increase access to care and improve health outcomes for people living with HIV.</t>
    </r>
    <r>
      <rPr>
        <sz val="16"/>
        <rFont val="Calibri"/>
        <family val="2"/>
        <scheme val="minor"/>
      </rPr>
      <t xml:space="preserve"> </t>
    </r>
  </si>
  <si>
    <r>
      <t>GOAL 1: REDUCE NEW HIV INFECTIONS.</t>
    </r>
    <r>
      <rPr>
        <sz val="16"/>
        <rFont val="Calibri"/>
        <family val="2"/>
        <scheme val="minor"/>
      </rPr>
      <t xml:space="preserve"> </t>
    </r>
  </si>
  <si>
    <t>GOAL 3: Reduce HIV-related disparities and health inequalities.</t>
  </si>
  <si>
    <t>GOAL 4: Achieve a more coordinated response to the HIV epidemic.</t>
  </si>
  <si>
    <t>DESCRIPTION</t>
  </si>
  <si>
    <t>Increase HIV testing</t>
  </si>
  <si>
    <t>HIV/PrEP education</t>
  </si>
  <si>
    <t>4th Gen. algorithms</t>
  </si>
  <si>
    <t>Linkage to care training</t>
  </si>
  <si>
    <t>PrEP evaluation assistance pilot</t>
  </si>
  <si>
    <t>Social marketing (testing)</t>
  </si>
  <si>
    <t>Social marketing (PrEP)</t>
  </si>
  <si>
    <t>Community-based HIV awareness</t>
  </si>
  <si>
    <t>Deportation HIV care</t>
  </si>
  <si>
    <t>HIV Symposium</t>
  </si>
  <si>
    <t>All part Ryan White enrollment app.</t>
  </si>
  <si>
    <t>Community engagement strategy</t>
  </si>
  <si>
    <t>QI for entry to care time</t>
  </si>
  <si>
    <t>CLAS training</t>
  </si>
  <si>
    <t>HIVAZ in Spanish</t>
  </si>
  <si>
    <t>EIS/County Correctional processes</t>
  </si>
  <si>
    <t>New provider offerings for homeless PLWH</t>
  </si>
  <si>
    <t>Health literacy library</t>
  </si>
  <si>
    <t>5+ Medical provider trainings</t>
  </si>
  <si>
    <t>Electronic patient portal</t>
  </si>
  <si>
    <t>Quarterly linkage reviews</t>
  </si>
  <si>
    <t>Quarterly suppression reviews</t>
  </si>
  <si>
    <t>Treatment adherence expansion</t>
  </si>
  <si>
    <t>Strategy development: retention in care</t>
  </si>
  <si>
    <t>Data baseline development</t>
  </si>
  <si>
    <t>3+ non-Ryan White medical provider trainings</t>
  </si>
  <si>
    <t>Cultural competency training</t>
  </si>
  <si>
    <t>Social Marketing (Stigma reduction)</t>
  </si>
  <si>
    <t>Strategy development: housing for PLWH</t>
  </si>
  <si>
    <t>Strategy implementation: disparities</t>
  </si>
  <si>
    <t>QI to decrease entry to care timeline</t>
  </si>
  <si>
    <t>Consumer feedback</t>
  </si>
  <si>
    <t>Rebate funds for Housing services</t>
  </si>
  <si>
    <t xml:space="preserve">Annual PLWH assessment </t>
  </si>
  <si>
    <t>Capacity building assessment</t>
  </si>
  <si>
    <t>Referral mechanism establishment</t>
  </si>
  <si>
    <t>Annual Needs Assessment</t>
  </si>
  <si>
    <t>STOPPED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</si>
</sst>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4" borderId="1" xfId="0" applyFont="1" applyFill="1" applyBorder="1"/>
    <xf numFmtId="0" fontId="5" fillId="4" borderId="1" xfId="0" applyFont="1" applyFill="1" applyBorder="1" applyAlignment="1">
      <alignment horizontal="left" vertical="center" wrapText="1"/>
    </xf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0" fillId="3" borderId="1" xfId="0" applyFill="1" applyBorder="1"/>
    <xf numFmtId="0" fontId="2" fillId="3" borderId="1" xfId="0" applyFont="1" applyFill="1" applyBorder="1"/>
    <xf numFmtId="0" fontId="2" fillId="6" borderId="1" xfId="0" applyFont="1" applyFill="1" applyBorder="1"/>
    <xf numFmtId="0" fontId="0" fillId="6" borderId="1" xfId="0" applyFill="1" applyBorder="1"/>
    <xf numFmtId="0" fontId="2" fillId="5" borderId="1" xfId="0" applyFont="1" applyFill="1" applyBorder="1"/>
    <xf numFmtId="0" fontId="0" fillId="5" borderId="1" xfId="0" applyFill="1" applyBorder="1"/>
    <xf numFmtId="164" fontId="0" fillId="4" borderId="1" xfId="1" applyNumberFormat="1" applyFont="1" applyFill="1" applyBorder="1"/>
    <xf numFmtId="9" fontId="0" fillId="3" borderId="1" xfId="1" applyFont="1" applyFill="1" applyBorder="1"/>
    <xf numFmtId="164" fontId="0" fillId="6" borderId="1" xfId="1" applyNumberFormat="1" applyFont="1" applyFill="1" applyBorder="1"/>
    <xf numFmtId="164" fontId="0" fillId="5" borderId="1" xfId="1" applyNumberFormat="1" applyFont="1" applyFill="1" applyBorder="1"/>
    <xf numFmtId="0" fontId="0" fillId="0" borderId="0" xfId="0" applyAlignment="1">
      <alignment horizontal="center" wrapText="1"/>
    </xf>
    <xf numFmtId="0" fontId="0" fillId="4" borderId="0" xfId="0" applyFill="1" applyBorder="1"/>
    <xf numFmtId="0" fontId="0" fillId="6" borderId="0" xfId="0" applyFill="1" applyBorder="1"/>
    <xf numFmtId="0" fontId="0" fillId="5" borderId="0" xfId="0" applyFill="1" applyBorder="1"/>
    <xf numFmtId="0" fontId="2" fillId="7" borderId="1" xfId="0" applyFont="1" applyFill="1" applyBorder="1"/>
    <xf numFmtId="0" fontId="5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8" fillId="9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232655293088369"/>
          <c:y val="5.0925925925925923E-2"/>
          <c:w val="0.47534689413823272"/>
          <c:h val="0.7922448235637211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Sheet2!$A$20:$A$23</c:f>
              <c:strCache>
                <c:ptCount val="4"/>
                <c:pt idx="0">
                  <c:v>DONE</c:v>
                </c:pt>
                <c:pt idx="1">
                  <c:v>PROG.</c:v>
                </c:pt>
                <c:pt idx="2">
                  <c:v>DELAYED</c:v>
                </c:pt>
                <c:pt idx="3">
                  <c:v>STOPPED</c:v>
                </c:pt>
              </c:strCache>
            </c:strRef>
          </c:cat>
          <c:val>
            <c:numRef>
              <c:f>Sheet2!$B$20:$B$23</c:f>
              <c:numCache>
                <c:formatCode>0.0%</c:formatCode>
                <c:ptCount val="4"/>
                <c:pt idx="0">
                  <c:v>0.3125</c:v>
                </c:pt>
                <c:pt idx="1">
                  <c:v>0.6875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404438081603434"/>
          <c:y val="0.85495336410910994"/>
          <c:w val="0.64513222210860011"/>
          <c:h val="0.10440119142410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8.4419031668709413E-3"/>
                  <c:y val="-0.229815662577061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Sheet2!$D$14:$D$17</c:f>
              <c:strCache>
                <c:ptCount val="4"/>
                <c:pt idx="0">
                  <c:v>DONE</c:v>
                </c:pt>
                <c:pt idx="1">
                  <c:v>PROG.</c:v>
                </c:pt>
                <c:pt idx="2">
                  <c:v>DELAYED</c:v>
                </c:pt>
                <c:pt idx="3">
                  <c:v>STOPPED</c:v>
                </c:pt>
              </c:strCache>
            </c:strRef>
          </c:cat>
          <c:val>
            <c:numRef>
              <c:f>Sheet2!$E$14:$E$17</c:f>
              <c:numCache>
                <c:formatCode>0%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Sheet2!$G$11:$G$14</c:f>
              <c:strCache>
                <c:ptCount val="4"/>
                <c:pt idx="0">
                  <c:v>DONE</c:v>
                </c:pt>
                <c:pt idx="1">
                  <c:v>PROG.</c:v>
                </c:pt>
                <c:pt idx="2">
                  <c:v>DELAYED</c:v>
                </c:pt>
                <c:pt idx="3">
                  <c:v>STOPPED</c:v>
                </c:pt>
              </c:strCache>
            </c:strRef>
          </c:cat>
          <c:val>
            <c:numRef>
              <c:f>Sheet2!$H$11:$H$14</c:f>
              <c:numCache>
                <c:formatCode>0.0%</c:formatCode>
                <c:ptCount val="4"/>
                <c:pt idx="0">
                  <c:v>0</c:v>
                </c:pt>
                <c:pt idx="1">
                  <c:v>0.42857142857142855</c:v>
                </c:pt>
                <c:pt idx="2">
                  <c:v>0.5714285714285714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Sheet2!$J$9:$J$12</c:f>
              <c:strCache>
                <c:ptCount val="4"/>
                <c:pt idx="0">
                  <c:v>DONE</c:v>
                </c:pt>
                <c:pt idx="1">
                  <c:v>PROG.</c:v>
                </c:pt>
                <c:pt idx="2">
                  <c:v>DELAYED</c:v>
                </c:pt>
                <c:pt idx="3">
                  <c:v>STOPPED</c:v>
                </c:pt>
              </c:strCache>
            </c:strRef>
          </c:cat>
          <c:val>
            <c:numRef>
              <c:f>Sheet2!$K$9:$K$12</c:f>
              <c:numCache>
                <c:formatCode>0.0%</c:formatCode>
                <c:ptCount val="4"/>
                <c:pt idx="0">
                  <c:v>0</c:v>
                </c:pt>
                <c:pt idx="1">
                  <c:v>0.8</c:v>
                </c:pt>
                <c:pt idx="2">
                  <c:v>0.2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265906</xdr:colOff>
      <xdr:row>3</xdr:row>
      <xdr:rowOff>157160</xdr:rowOff>
    </xdr:from>
    <xdr:to>
      <xdr:col>8</xdr:col>
      <xdr:colOff>297656</xdr:colOff>
      <xdr:row>12</xdr:row>
      <xdr:rowOff>436562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25</xdr:row>
      <xdr:rowOff>142875</xdr:rowOff>
    </xdr:from>
    <xdr:to>
      <xdr:col>8</xdr:col>
      <xdr:colOff>33339</xdr:colOff>
      <xdr:row>34</xdr:row>
      <xdr:rowOff>454819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300037</xdr:colOff>
      <xdr:row>48</xdr:row>
      <xdr:rowOff>9526</xdr:rowOff>
    </xdr:from>
    <xdr:to>
      <xdr:col>7</xdr:col>
      <xdr:colOff>600075</xdr:colOff>
      <xdr:row>55</xdr:row>
      <xdr:rowOff>438150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319087</xdr:colOff>
      <xdr:row>67</xdr:row>
      <xdr:rowOff>171451</xdr:rowOff>
    </xdr:from>
    <xdr:to>
      <xdr:col>8</xdr:col>
      <xdr:colOff>9525</xdr:colOff>
      <xdr:row>80</xdr:row>
      <xdr:rowOff>161926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tabSelected="1" zoomScale="80" zoomScaleNormal="80" workbookViewId="0">
      <selection activeCell="Q72" sqref="Q72"/>
    </sheetView>
  </sheetViews>
  <sheetFormatPr defaultRowHeight="15" x14ac:dyDescent="0.25"/>
  <cols>
    <col min="10" max="10" width="11.28515625" bestFit="1" customWidth="1"/>
    <col min="11" max="11" width="14.7109375" customWidth="1"/>
  </cols>
  <sheetData>
    <row r="1" spans="1:12" ht="26.25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3.25" customHeight="1" x14ac:dyDescent="0.25">
      <c r="A2" s="28" t="s">
        <v>49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4" spans="1:12" ht="18.75" customHeight="1" x14ac:dyDescent="0.25">
      <c r="J4" s="26" t="s">
        <v>17</v>
      </c>
      <c r="K4" s="27"/>
      <c r="L4" s="27"/>
    </row>
    <row r="5" spans="1:12" x14ac:dyDescent="0.25">
      <c r="J5" s="19" t="s">
        <v>30</v>
      </c>
      <c r="K5" s="19" t="s">
        <v>52</v>
      </c>
      <c r="L5" s="19" t="s">
        <v>31</v>
      </c>
    </row>
    <row r="6" spans="1:12" ht="24.75" x14ac:dyDescent="0.25">
      <c r="J6" s="20" t="s">
        <v>1</v>
      </c>
      <c r="K6" s="21" t="s">
        <v>53</v>
      </c>
      <c r="L6" s="24" t="s">
        <v>46</v>
      </c>
    </row>
    <row r="7" spans="1:12" ht="24.75" x14ac:dyDescent="0.25">
      <c r="J7" s="20" t="s">
        <v>2</v>
      </c>
      <c r="K7" s="21" t="s">
        <v>54</v>
      </c>
      <c r="L7" s="24" t="s">
        <v>46</v>
      </c>
    </row>
    <row r="8" spans="1:12" ht="24.75" x14ac:dyDescent="0.25">
      <c r="J8" s="20" t="s">
        <v>3</v>
      </c>
      <c r="K8" s="21" t="s">
        <v>55</v>
      </c>
      <c r="L8" s="24" t="s">
        <v>46</v>
      </c>
    </row>
    <row r="9" spans="1:12" ht="24.75" x14ac:dyDescent="0.25">
      <c r="J9" s="20" t="s">
        <v>4</v>
      </c>
      <c r="K9" s="21" t="s">
        <v>56</v>
      </c>
      <c r="L9" s="24" t="s">
        <v>46</v>
      </c>
    </row>
    <row r="10" spans="1:12" ht="24.75" x14ac:dyDescent="0.25">
      <c r="J10" s="20" t="s">
        <v>5</v>
      </c>
      <c r="K10" s="21" t="s">
        <v>58</v>
      </c>
      <c r="L10" s="23" t="s">
        <v>45</v>
      </c>
    </row>
    <row r="11" spans="1:12" ht="24.75" x14ac:dyDescent="0.25">
      <c r="J11" s="20" t="s">
        <v>6</v>
      </c>
      <c r="K11" s="21" t="s">
        <v>57</v>
      </c>
      <c r="L11" s="24" t="s">
        <v>46</v>
      </c>
    </row>
    <row r="12" spans="1:12" ht="24.75" x14ac:dyDescent="0.25">
      <c r="J12" s="22" t="s">
        <v>7</v>
      </c>
      <c r="K12" s="21" t="s">
        <v>59</v>
      </c>
      <c r="L12" s="24" t="s">
        <v>46</v>
      </c>
    </row>
    <row r="13" spans="1:12" ht="36.75" x14ac:dyDescent="0.25">
      <c r="J13" s="22" t="s">
        <v>8</v>
      </c>
      <c r="K13" s="21" t="s">
        <v>60</v>
      </c>
      <c r="L13" s="23" t="s">
        <v>45</v>
      </c>
    </row>
    <row r="14" spans="1:12" ht="24.75" x14ac:dyDescent="0.25">
      <c r="J14" s="22" t="s">
        <v>9</v>
      </c>
      <c r="K14" s="21" t="s">
        <v>61</v>
      </c>
      <c r="L14" s="24" t="s">
        <v>46</v>
      </c>
    </row>
    <row r="15" spans="1:12" x14ac:dyDescent="0.25">
      <c r="J15" s="22" t="s">
        <v>10</v>
      </c>
      <c r="K15" s="21" t="s">
        <v>62</v>
      </c>
      <c r="L15" s="23" t="s">
        <v>45</v>
      </c>
    </row>
    <row r="16" spans="1:12" ht="36.75" x14ac:dyDescent="0.25">
      <c r="J16" s="22" t="s">
        <v>11</v>
      </c>
      <c r="K16" s="21" t="s">
        <v>63</v>
      </c>
      <c r="L16" s="24" t="s">
        <v>46</v>
      </c>
    </row>
    <row r="17" spans="1:12" ht="36.75" x14ac:dyDescent="0.25">
      <c r="J17" s="22" t="s">
        <v>12</v>
      </c>
      <c r="K17" s="21" t="s">
        <v>64</v>
      </c>
      <c r="L17" s="24" t="s">
        <v>46</v>
      </c>
    </row>
    <row r="18" spans="1:12" ht="24.75" x14ac:dyDescent="0.25">
      <c r="J18" s="22" t="s">
        <v>13</v>
      </c>
      <c r="K18" s="21" t="s">
        <v>86</v>
      </c>
      <c r="L18" s="24" t="s">
        <v>46</v>
      </c>
    </row>
    <row r="19" spans="1:12" ht="32.25" customHeight="1" x14ac:dyDescent="0.25">
      <c r="J19" s="22" t="s">
        <v>14</v>
      </c>
      <c r="K19" s="21" t="s">
        <v>65</v>
      </c>
      <c r="L19" s="24" t="s">
        <v>46</v>
      </c>
    </row>
    <row r="20" spans="1:12" ht="18.75" customHeight="1" x14ac:dyDescent="0.25">
      <c r="J20" s="22" t="s">
        <v>15</v>
      </c>
      <c r="K20" s="21" t="s">
        <v>66</v>
      </c>
      <c r="L20" s="23" t="s">
        <v>45</v>
      </c>
    </row>
    <row r="21" spans="1:12" ht="30.75" customHeight="1" x14ac:dyDescent="0.25">
      <c r="J21" s="22" t="s">
        <v>16</v>
      </c>
      <c r="K21" s="21" t="s">
        <v>67</v>
      </c>
      <c r="L21" s="23" t="s">
        <v>45</v>
      </c>
    </row>
    <row r="25" spans="1:12" ht="23.25" customHeight="1" x14ac:dyDescent="0.25">
      <c r="A25" s="29" t="s">
        <v>48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7" spans="1:12" x14ac:dyDescent="0.25">
      <c r="J27" s="26" t="s">
        <v>18</v>
      </c>
      <c r="K27" s="27"/>
      <c r="L27" s="27"/>
    </row>
    <row r="28" spans="1:12" x14ac:dyDescent="0.25">
      <c r="J28" s="19" t="s">
        <v>30</v>
      </c>
      <c r="K28" s="19" t="s">
        <v>52</v>
      </c>
      <c r="L28" s="19" t="s">
        <v>31</v>
      </c>
    </row>
    <row r="29" spans="1:12" ht="36.75" x14ac:dyDescent="0.25">
      <c r="J29" s="22" t="s">
        <v>19</v>
      </c>
      <c r="K29" s="21" t="s">
        <v>68</v>
      </c>
      <c r="L29" s="24" t="s">
        <v>46</v>
      </c>
    </row>
    <row r="30" spans="1:12" ht="36.75" x14ac:dyDescent="0.25">
      <c r="J30" s="22" t="s">
        <v>20</v>
      </c>
      <c r="K30" s="21" t="s">
        <v>69</v>
      </c>
      <c r="L30" s="24" t="s">
        <v>46</v>
      </c>
    </row>
    <row r="31" spans="1:12" ht="24.75" x14ac:dyDescent="0.25">
      <c r="J31" s="22" t="s">
        <v>21</v>
      </c>
      <c r="K31" s="21" t="s">
        <v>70</v>
      </c>
      <c r="L31" s="24" t="s">
        <v>46</v>
      </c>
    </row>
    <row r="32" spans="1:12" ht="36.75" x14ac:dyDescent="0.25">
      <c r="J32" s="22" t="s">
        <v>22</v>
      </c>
      <c r="K32" s="21" t="s">
        <v>71</v>
      </c>
      <c r="L32" s="24" t="s">
        <v>46</v>
      </c>
    </row>
    <row r="33" spans="1:12" ht="24.75" x14ac:dyDescent="0.25">
      <c r="J33" s="22" t="s">
        <v>23</v>
      </c>
      <c r="K33" s="21" t="s">
        <v>72</v>
      </c>
      <c r="L33" s="24" t="s">
        <v>46</v>
      </c>
    </row>
    <row r="34" spans="1:12" ht="24.75" x14ac:dyDescent="0.25">
      <c r="J34" s="22" t="s">
        <v>24</v>
      </c>
      <c r="K34" s="21" t="s">
        <v>73</v>
      </c>
      <c r="L34" s="24" t="s">
        <v>46</v>
      </c>
    </row>
    <row r="35" spans="1:12" ht="36.75" x14ac:dyDescent="0.25">
      <c r="J35" s="22" t="s">
        <v>25</v>
      </c>
      <c r="K35" s="21" t="s">
        <v>74</v>
      </c>
      <c r="L35" s="24" t="s">
        <v>46</v>
      </c>
    </row>
    <row r="36" spans="1:12" ht="36.75" x14ac:dyDescent="0.25">
      <c r="J36" s="22" t="s">
        <v>26</v>
      </c>
      <c r="K36" s="21" t="s">
        <v>75</v>
      </c>
      <c r="L36" s="24" t="s">
        <v>46</v>
      </c>
    </row>
    <row r="37" spans="1:12" ht="36.75" x14ac:dyDescent="0.25">
      <c r="J37" s="22" t="s">
        <v>27</v>
      </c>
      <c r="K37" s="21" t="s">
        <v>76</v>
      </c>
      <c r="L37" s="24" t="s">
        <v>46</v>
      </c>
    </row>
    <row r="38" spans="1:12" ht="24.75" x14ac:dyDescent="0.25">
      <c r="J38" s="22" t="s">
        <v>28</v>
      </c>
      <c r="K38" s="21" t="s">
        <v>77</v>
      </c>
      <c r="L38" s="24" t="s">
        <v>46</v>
      </c>
    </row>
    <row r="39" spans="1:12" x14ac:dyDescent="0.25">
      <c r="K39" s="15"/>
    </row>
    <row r="47" spans="1:12" ht="23.25" customHeight="1" x14ac:dyDescent="0.25">
      <c r="A47" s="31" t="s">
        <v>50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9" spans="10:12" x14ac:dyDescent="0.25">
      <c r="J49" s="26" t="s">
        <v>29</v>
      </c>
      <c r="K49" s="27"/>
      <c r="L49" s="27"/>
    </row>
    <row r="50" spans="10:12" x14ac:dyDescent="0.25">
      <c r="J50" s="19" t="s">
        <v>30</v>
      </c>
      <c r="K50" s="19" t="s">
        <v>52</v>
      </c>
      <c r="L50" s="19" t="s">
        <v>31</v>
      </c>
    </row>
    <row r="51" spans="10:12" ht="24.75" x14ac:dyDescent="0.25">
      <c r="J51" s="22" t="s">
        <v>32</v>
      </c>
      <c r="K51" s="21" t="s">
        <v>87</v>
      </c>
      <c r="L51" s="25" t="s">
        <v>47</v>
      </c>
    </row>
    <row r="52" spans="10:12" ht="48.75" x14ac:dyDescent="0.25">
      <c r="J52" s="22" t="s">
        <v>33</v>
      </c>
      <c r="K52" s="21" t="s">
        <v>78</v>
      </c>
      <c r="L52" s="25" t="s">
        <v>47</v>
      </c>
    </row>
    <row r="53" spans="10:12" ht="36.75" x14ac:dyDescent="0.25">
      <c r="J53" s="22" t="s">
        <v>34</v>
      </c>
      <c r="K53" s="21" t="s">
        <v>79</v>
      </c>
      <c r="L53" s="25" t="s">
        <v>47</v>
      </c>
    </row>
    <row r="54" spans="10:12" ht="36.75" x14ac:dyDescent="0.25">
      <c r="J54" s="22" t="s">
        <v>35</v>
      </c>
      <c r="K54" s="21" t="s">
        <v>80</v>
      </c>
      <c r="L54" s="24" t="s">
        <v>46</v>
      </c>
    </row>
    <row r="55" spans="10:12" ht="36.75" x14ac:dyDescent="0.25">
      <c r="J55" s="22" t="s">
        <v>36</v>
      </c>
      <c r="K55" s="21" t="s">
        <v>88</v>
      </c>
      <c r="L55" s="24" t="s">
        <v>46</v>
      </c>
    </row>
    <row r="56" spans="10:12" ht="24.75" x14ac:dyDescent="0.25">
      <c r="J56" s="22" t="s">
        <v>37</v>
      </c>
      <c r="K56" s="21" t="s">
        <v>85</v>
      </c>
      <c r="L56" s="24" t="s">
        <v>46</v>
      </c>
    </row>
    <row r="57" spans="10:12" ht="36.75" x14ac:dyDescent="0.25">
      <c r="J57" s="22" t="s">
        <v>38</v>
      </c>
      <c r="K57" s="21" t="s">
        <v>81</v>
      </c>
      <c r="L57" s="25" t="s">
        <v>47</v>
      </c>
    </row>
    <row r="67" spans="1:12" ht="23.25" customHeight="1" x14ac:dyDescent="0.25">
      <c r="A67" s="31" t="s">
        <v>51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</row>
    <row r="69" spans="1:12" x14ac:dyDescent="0.25">
      <c r="J69" s="26" t="s">
        <v>39</v>
      </c>
      <c r="K69" s="27"/>
      <c r="L69" s="27"/>
    </row>
    <row r="70" spans="1:12" x14ac:dyDescent="0.25">
      <c r="J70" s="19" t="s">
        <v>30</v>
      </c>
      <c r="K70" s="19" t="s">
        <v>52</v>
      </c>
      <c r="L70" s="19" t="s">
        <v>31</v>
      </c>
    </row>
    <row r="71" spans="1:12" ht="36.75" x14ac:dyDescent="0.25">
      <c r="J71" s="22" t="s">
        <v>40</v>
      </c>
      <c r="K71" s="21" t="s">
        <v>82</v>
      </c>
      <c r="L71" s="24" t="s">
        <v>46</v>
      </c>
    </row>
    <row r="72" spans="1:12" ht="36.75" x14ac:dyDescent="0.25">
      <c r="J72" s="22" t="s">
        <v>41</v>
      </c>
      <c r="K72" s="21" t="s">
        <v>83</v>
      </c>
      <c r="L72" s="24" t="s">
        <v>46</v>
      </c>
    </row>
    <row r="73" spans="1:12" ht="24.75" x14ac:dyDescent="0.25">
      <c r="J73" s="22" t="s">
        <v>42</v>
      </c>
      <c r="K73" s="21" t="s">
        <v>89</v>
      </c>
      <c r="L73" s="24" t="s">
        <v>46</v>
      </c>
    </row>
    <row r="74" spans="1:12" ht="24.75" x14ac:dyDescent="0.25">
      <c r="J74" s="22" t="s">
        <v>43</v>
      </c>
      <c r="K74" s="21" t="s">
        <v>84</v>
      </c>
      <c r="L74" s="25" t="s">
        <v>47</v>
      </c>
    </row>
    <row r="75" spans="1:12" ht="24.75" x14ac:dyDescent="0.25">
      <c r="J75" s="22" t="s">
        <v>44</v>
      </c>
      <c r="K75" s="21" t="s">
        <v>85</v>
      </c>
      <c r="L75" s="24" t="s">
        <v>46</v>
      </c>
    </row>
  </sheetData>
  <mergeCells count="9">
    <mergeCell ref="J69:L69"/>
    <mergeCell ref="A2:L2"/>
    <mergeCell ref="A25:L25"/>
    <mergeCell ref="A1:L1"/>
    <mergeCell ref="J4:L4"/>
    <mergeCell ref="A47:L47"/>
    <mergeCell ref="A67:L67"/>
    <mergeCell ref="J27:L27"/>
    <mergeCell ref="J49:L49"/>
  </mergeCells>
  <pageMargins left="0.7" right="0.7" top="0.75" bottom="0.75" header="0.3" footer="0.3"/>
  <pageSetup scale="3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K18" sqref="K18"/>
    </sheetView>
  </sheetViews>
  <sheetFormatPr defaultRowHeight="15" x14ac:dyDescent="0.25"/>
  <cols>
    <col min="1" max="1" width="11.28515625" bestFit="1" customWidth="1"/>
    <col min="4" max="4" width="11.28515625" bestFit="1" customWidth="1"/>
    <col min="7" max="7" width="11.28515625" bestFit="1" customWidth="1"/>
    <col min="10" max="10" width="11.28515625" bestFit="1" customWidth="1"/>
  </cols>
  <sheetData>
    <row r="1" spans="1:11" x14ac:dyDescent="0.25">
      <c r="A1" s="32" t="s">
        <v>17</v>
      </c>
      <c r="B1" s="33"/>
      <c r="D1" s="34" t="s">
        <v>18</v>
      </c>
      <c r="E1" s="34"/>
      <c r="G1" s="35" t="s">
        <v>29</v>
      </c>
      <c r="H1" s="35"/>
      <c r="J1" s="36" t="s">
        <v>39</v>
      </c>
      <c r="K1" s="36"/>
    </row>
    <row r="2" spans="1:11" x14ac:dyDescent="0.25">
      <c r="A2" s="1" t="s">
        <v>30</v>
      </c>
      <c r="B2" s="1" t="s">
        <v>31</v>
      </c>
      <c r="D2" s="6" t="s">
        <v>30</v>
      </c>
      <c r="E2" s="6" t="s">
        <v>31</v>
      </c>
      <c r="G2" s="7" t="s">
        <v>30</v>
      </c>
      <c r="H2" s="7" t="s">
        <v>31</v>
      </c>
      <c r="J2" s="9" t="s">
        <v>30</v>
      </c>
      <c r="K2" s="9" t="s">
        <v>31</v>
      </c>
    </row>
    <row r="3" spans="1:11" ht="15.75" x14ac:dyDescent="0.25">
      <c r="A3" s="2" t="s">
        <v>1</v>
      </c>
      <c r="B3" s="3" t="s">
        <v>46</v>
      </c>
      <c r="D3" s="5" t="s">
        <v>19</v>
      </c>
      <c r="E3" s="5" t="s">
        <v>46</v>
      </c>
      <c r="G3" s="8" t="s">
        <v>32</v>
      </c>
      <c r="H3" s="8" t="s">
        <v>47</v>
      </c>
      <c r="J3" s="10" t="s">
        <v>40</v>
      </c>
      <c r="K3" s="10" t="s">
        <v>46</v>
      </c>
    </row>
    <row r="4" spans="1:11" ht="15.75" x14ac:dyDescent="0.25">
      <c r="A4" s="2" t="s">
        <v>2</v>
      </c>
      <c r="B4" s="3" t="s">
        <v>46</v>
      </c>
      <c r="D4" s="5" t="s">
        <v>20</v>
      </c>
      <c r="E4" s="5" t="s">
        <v>46</v>
      </c>
      <c r="G4" s="8" t="s">
        <v>33</v>
      </c>
      <c r="H4" s="8" t="s">
        <v>47</v>
      </c>
      <c r="J4" s="10" t="s">
        <v>41</v>
      </c>
      <c r="K4" s="10" t="s">
        <v>46</v>
      </c>
    </row>
    <row r="5" spans="1:11" ht="15.75" x14ac:dyDescent="0.25">
      <c r="A5" s="2" t="s">
        <v>3</v>
      </c>
      <c r="B5" s="3" t="s">
        <v>46</v>
      </c>
      <c r="D5" s="5" t="s">
        <v>21</v>
      </c>
      <c r="E5" s="5" t="s">
        <v>46</v>
      </c>
      <c r="G5" s="8" t="s">
        <v>34</v>
      </c>
      <c r="H5" s="8" t="s">
        <v>47</v>
      </c>
      <c r="J5" s="10" t="s">
        <v>42</v>
      </c>
      <c r="K5" s="10" t="s">
        <v>46</v>
      </c>
    </row>
    <row r="6" spans="1:11" ht="15.75" x14ac:dyDescent="0.25">
      <c r="A6" s="2" t="s">
        <v>4</v>
      </c>
      <c r="B6" s="3" t="s">
        <v>46</v>
      </c>
      <c r="D6" s="5" t="s">
        <v>22</v>
      </c>
      <c r="E6" s="5" t="s">
        <v>46</v>
      </c>
      <c r="G6" s="8" t="s">
        <v>35</v>
      </c>
      <c r="H6" s="8" t="s">
        <v>46</v>
      </c>
      <c r="J6" s="10" t="s">
        <v>43</v>
      </c>
      <c r="K6" s="10" t="s">
        <v>47</v>
      </c>
    </row>
    <row r="7" spans="1:11" ht="15.75" x14ac:dyDescent="0.25">
      <c r="A7" s="2" t="s">
        <v>5</v>
      </c>
      <c r="B7" s="3" t="s">
        <v>45</v>
      </c>
      <c r="D7" s="5" t="s">
        <v>23</v>
      </c>
      <c r="E7" s="5" t="s">
        <v>46</v>
      </c>
      <c r="G7" s="8" t="s">
        <v>36</v>
      </c>
      <c r="H7" s="8" t="s">
        <v>46</v>
      </c>
      <c r="J7" s="10" t="s">
        <v>44</v>
      </c>
      <c r="K7" s="10" t="s">
        <v>46</v>
      </c>
    </row>
    <row r="8" spans="1:11" ht="15.75" x14ac:dyDescent="0.25">
      <c r="A8" s="2" t="s">
        <v>6</v>
      </c>
      <c r="B8" s="3" t="s">
        <v>46</v>
      </c>
      <c r="D8" s="5" t="s">
        <v>24</v>
      </c>
      <c r="E8" s="5" t="s">
        <v>46</v>
      </c>
      <c r="G8" s="8" t="s">
        <v>37</v>
      </c>
      <c r="H8" s="8" t="s">
        <v>46</v>
      </c>
    </row>
    <row r="9" spans="1:11" x14ac:dyDescent="0.25">
      <c r="A9" s="4" t="s">
        <v>7</v>
      </c>
      <c r="B9" s="3" t="s">
        <v>46</v>
      </c>
      <c r="D9" s="5" t="s">
        <v>25</v>
      </c>
      <c r="E9" s="5" t="s">
        <v>46</v>
      </c>
      <c r="G9" s="8" t="s">
        <v>38</v>
      </c>
      <c r="H9" s="8" t="s">
        <v>47</v>
      </c>
      <c r="J9" s="10" t="s">
        <v>45</v>
      </c>
      <c r="K9" s="14">
        <f>0/5</f>
        <v>0</v>
      </c>
    </row>
    <row r="10" spans="1:11" x14ac:dyDescent="0.25">
      <c r="A10" s="3" t="s">
        <v>8</v>
      </c>
      <c r="B10" s="3" t="s">
        <v>45</v>
      </c>
      <c r="D10" s="5" t="s">
        <v>26</v>
      </c>
      <c r="E10" s="5" t="s">
        <v>46</v>
      </c>
      <c r="J10" s="10" t="s">
        <v>46</v>
      </c>
      <c r="K10" s="14">
        <f>4/5</f>
        <v>0.8</v>
      </c>
    </row>
    <row r="11" spans="1:11" x14ac:dyDescent="0.25">
      <c r="A11" s="3" t="s">
        <v>9</v>
      </c>
      <c r="B11" s="3" t="s">
        <v>46</v>
      </c>
      <c r="D11" s="5" t="s">
        <v>27</v>
      </c>
      <c r="E11" s="5" t="s">
        <v>46</v>
      </c>
      <c r="G11" s="8" t="s">
        <v>45</v>
      </c>
      <c r="H11" s="13">
        <f>0/7</f>
        <v>0</v>
      </c>
      <c r="J11" s="10" t="s">
        <v>47</v>
      </c>
      <c r="K11" s="14">
        <f>1/5</f>
        <v>0.2</v>
      </c>
    </row>
    <row r="12" spans="1:11" x14ac:dyDescent="0.25">
      <c r="A12" s="3" t="s">
        <v>10</v>
      </c>
      <c r="B12" s="3" t="s">
        <v>45</v>
      </c>
      <c r="D12" s="5" t="s">
        <v>28</v>
      </c>
      <c r="E12" s="5" t="s">
        <v>46</v>
      </c>
      <c r="G12" s="8" t="s">
        <v>46</v>
      </c>
      <c r="H12" s="13">
        <f>3/7</f>
        <v>0.42857142857142855</v>
      </c>
      <c r="J12" s="18" t="s">
        <v>90</v>
      </c>
      <c r="K12" s="14">
        <v>0</v>
      </c>
    </row>
    <row r="13" spans="1:11" x14ac:dyDescent="0.25">
      <c r="A13" s="3" t="s">
        <v>11</v>
      </c>
      <c r="B13" s="3" t="s">
        <v>46</v>
      </c>
      <c r="G13" s="8" t="s">
        <v>47</v>
      </c>
      <c r="H13" s="13">
        <f>4/7</f>
        <v>0.5714285714285714</v>
      </c>
    </row>
    <row r="14" spans="1:11" x14ac:dyDescent="0.25">
      <c r="A14" s="3" t="s">
        <v>12</v>
      </c>
      <c r="B14" s="3" t="s">
        <v>46</v>
      </c>
      <c r="D14" s="5" t="s">
        <v>45</v>
      </c>
      <c r="E14" s="12">
        <f>0/10</f>
        <v>0</v>
      </c>
      <c r="G14" s="17" t="s">
        <v>90</v>
      </c>
      <c r="H14" s="13">
        <v>0</v>
      </c>
    </row>
    <row r="15" spans="1:11" x14ac:dyDescent="0.25">
      <c r="A15" s="3" t="s">
        <v>13</v>
      </c>
      <c r="B15" s="3" t="s">
        <v>46</v>
      </c>
      <c r="D15" s="5" t="s">
        <v>46</v>
      </c>
      <c r="E15" s="12">
        <f>10/10</f>
        <v>1</v>
      </c>
    </row>
    <row r="16" spans="1:11" x14ac:dyDescent="0.25">
      <c r="A16" s="3" t="s">
        <v>14</v>
      </c>
      <c r="B16" s="3" t="s">
        <v>46</v>
      </c>
      <c r="D16" s="5" t="s">
        <v>47</v>
      </c>
      <c r="E16" s="12">
        <f>0/10</f>
        <v>0</v>
      </c>
    </row>
    <row r="17" spans="1:5" x14ac:dyDescent="0.25">
      <c r="A17" s="3" t="s">
        <v>15</v>
      </c>
      <c r="B17" s="3" t="s">
        <v>45</v>
      </c>
      <c r="D17" s="5" t="s">
        <v>90</v>
      </c>
      <c r="E17" s="12">
        <f>0/10</f>
        <v>0</v>
      </c>
    </row>
    <row r="18" spans="1:5" x14ac:dyDescent="0.25">
      <c r="A18" s="3" t="s">
        <v>16</v>
      </c>
      <c r="B18" s="3" t="s">
        <v>45</v>
      </c>
    </row>
    <row r="20" spans="1:5" x14ac:dyDescent="0.25">
      <c r="A20" s="3" t="s">
        <v>45</v>
      </c>
      <c r="B20" s="11">
        <f>5/16</f>
        <v>0.3125</v>
      </c>
    </row>
    <row r="21" spans="1:5" x14ac:dyDescent="0.25">
      <c r="A21" s="3" t="s">
        <v>46</v>
      </c>
      <c r="B21" s="11">
        <f>11/16</f>
        <v>0.6875</v>
      </c>
    </row>
    <row r="22" spans="1:5" x14ac:dyDescent="0.25">
      <c r="A22" s="3" t="s">
        <v>47</v>
      </c>
      <c r="B22" s="11">
        <f>0/16</f>
        <v>0</v>
      </c>
    </row>
    <row r="23" spans="1:5" x14ac:dyDescent="0.25">
      <c r="A23" s="16" t="s">
        <v>90</v>
      </c>
      <c r="B23" s="11">
        <f>0/16</f>
        <v>0</v>
      </c>
    </row>
  </sheetData>
  <mergeCells count="4">
    <mergeCell ref="A1:B1"/>
    <mergeCell ref="D1:E1"/>
    <mergeCell ref="G1:H1"/>
    <mergeCell ref="J1:K1"/>
  </mergeCells>
  <pageMargins left="0.7" right="0.7" top="0.75" bottom="0.75" header="0.3" footer="0.3"/>
  <ignoredErrors>
    <ignoredError sqref="E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OET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CHSAdmin</dc:creator>
  <cp:lastModifiedBy>JMH</cp:lastModifiedBy>
  <cp:lastPrinted>2017-09-29T17:37:29Z</cp:lastPrinted>
  <dcterms:created xsi:type="dcterms:W3CDTF">2017-09-08T15:53:48Z</dcterms:created>
  <dcterms:modified xsi:type="dcterms:W3CDTF">2017-11-16T20:20:52Z</dcterms:modified>
</cp:coreProperties>
</file>