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nih.sharepoint.com/sites/HRSA-HABDMHAPOD/Shared Documents/Reporting Requirements Work Group/FY 23 Reports/Documents to update/FY 2023 Annual Progress Report/"/>
    </mc:Choice>
  </mc:AlternateContent>
  <xr:revisionPtr revIDLastSave="32" documentId="8_{D5A62A92-F763-4D1F-9CAD-C5AEF9D51D59}" xr6:coauthVersionLast="47" xr6:coauthVersionMax="47" xr10:uidLastSave="{5F54A4ED-994B-4B4E-9C7E-76206A8DD0E6}"/>
  <bookViews>
    <workbookView xWindow="-120" yWindow="-120" windowWidth="20730" windowHeight="11160" xr2:uid="{00000000-000D-0000-FFFF-FFFF00000000}"/>
  </bookViews>
  <sheets>
    <sheet name="Instructions" sheetId="1" r:id="rId1"/>
    <sheet name="WICY Expenditures Worksheet" sheetId="2" r:id="rId2"/>
    <sheet name="2022 Part A_CDC WICY Data" sheetId="12" r:id="rId3"/>
  </sheets>
  <externalReferences>
    <externalReference r:id="rId4"/>
    <externalReference r:id="rId5"/>
  </externalReferences>
  <definedNames>
    <definedName name="Expenditures_for_Infants">#REF!</definedName>
    <definedName name="_xlnm.Print_Area" localSheetId="2">'2022 Part A_CDC WICY Data'!$A$1:$J$57</definedName>
    <definedName name="_xlnm.Print_Area" localSheetId="1">'WICY Expenditures Worksheet'!$A$3:$I$26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2" l="1"/>
  <c r="E4" i="12"/>
  <c r="C4" i="12" s="1"/>
  <c r="G4" i="12"/>
  <c r="H4" i="12" s="1"/>
  <c r="I4" i="12"/>
  <c r="J4" i="12" s="1"/>
  <c r="K4" i="12"/>
  <c r="L4" i="12" s="1"/>
  <c r="B5" i="12"/>
  <c r="L5" i="12" s="1"/>
  <c r="E5" i="12"/>
  <c r="C5" i="12" s="1"/>
  <c r="D5" i="12" s="1"/>
  <c r="F5" i="12"/>
  <c r="G5" i="12"/>
  <c r="H5" i="12" s="1"/>
  <c r="I5" i="12"/>
  <c r="J5" i="12"/>
  <c r="K5" i="12"/>
  <c r="B6" i="12"/>
  <c r="E6" i="12"/>
  <c r="F6" i="12" s="1"/>
  <c r="G6" i="12"/>
  <c r="H6" i="12" s="1"/>
  <c r="I6" i="12"/>
  <c r="J6" i="12" s="1"/>
  <c r="K6" i="12"/>
  <c r="L6" i="12" s="1"/>
  <c r="B7" i="12"/>
  <c r="E7" i="12"/>
  <c r="C7" i="12" s="1"/>
  <c r="D7" i="12" s="1"/>
  <c r="F7" i="12"/>
  <c r="G7" i="12"/>
  <c r="H7" i="12"/>
  <c r="I7" i="12"/>
  <c r="J7" i="12" s="1"/>
  <c r="K7" i="12"/>
  <c r="L7" i="12"/>
  <c r="B8" i="12"/>
  <c r="E8" i="12"/>
  <c r="F8" i="12" s="1"/>
  <c r="G8" i="12"/>
  <c r="H8" i="12" s="1"/>
  <c r="I8" i="12"/>
  <c r="J8" i="12" s="1"/>
  <c r="K8" i="12"/>
  <c r="L8" i="12" s="1"/>
  <c r="B9" i="12"/>
  <c r="F9" i="12" s="1"/>
  <c r="E9" i="12"/>
  <c r="G9" i="12"/>
  <c r="I9" i="12"/>
  <c r="J9" i="12"/>
  <c r="K9" i="12"/>
  <c r="C9" i="12" s="1"/>
  <c r="D9" i="12" s="1"/>
  <c r="B10" i="12"/>
  <c r="E10" i="12"/>
  <c r="F10" i="12" s="1"/>
  <c r="G10" i="12"/>
  <c r="H10" i="12" s="1"/>
  <c r="I10" i="12"/>
  <c r="J10" i="12" s="1"/>
  <c r="K10" i="12"/>
  <c r="L10" i="12" s="1"/>
  <c r="B11" i="12"/>
  <c r="H11" i="12" s="1"/>
  <c r="E11" i="12"/>
  <c r="F11" i="12" s="1"/>
  <c r="G11" i="12"/>
  <c r="I11" i="12"/>
  <c r="J11" i="12"/>
  <c r="K11" i="12"/>
  <c r="L11" i="12"/>
  <c r="B12" i="12"/>
  <c r="E12" i="12"/>
  <c r="C12" i="12" s="1"/>
  <c r="D12" i="12" s="1"/>
  <c r="G12" i="12"/>
  <c r="H12" i="12" s="1"/>
  <c r="I12" i="12"/>
  <c r="J12" i="12" s="1"/>
  <c r="K12" i="12"/>
  <c r="L12" i="12" s="1"/>
  <c r="B13" i="12"/>
  <c r="E13" i="12"/>
  <c r="C13" i="12" s="1"/>
  <c r="D13" i="12" s="1"/>
  <c r="F13" i="12"/>
  <c r="G13" i="12"/>
  <c r="H13" i="12" s="1"/>
  <c r="I13" i="12"/>
  <c r="J13" i="12"/>
  <c r="K13" i="12"/>
  <c r="L13" i="12"/>
  <c r="B14" i="12"/>
  <c r="E14" i="12"/>
  <c r="F14" i="12" s="1"/>
  <c r="G14" i="12"/>
  <c r="H14" i="12" s="1"/>
  <c r="I14" i="12"/>
  <c r="J14" i="12" s="1"/>
  <c r="K14" i="12"/>
  <c r="L14" i="12" s="1"/>
  <c r="B15" i="12"/>
  <c r="E15" i="12"/>
  <c r="C15" i="12" s="1"/>
  <c r="D15" i="12" s="1"/>
  <c r="F15" i="12"/>
  <c r="G15" i="12"/>
  <c r="H15" i="12"/>
  <c r="I15" i="12"/>
  <c r="J15" i="12" s="1"/>
  <c r="K15" i="12"/>
  <c r="L15" i="12"/>
  <c r="B16" i="12"/>
  <c r="E16" i="12"/>
  <c r="F16" i="12" s="1"/>
  <c r="G16" i="12"/>
  <c r="H16" i="12" s="1"/>
  <c r="I16" i="12"/>
  <c r="J16" i="12" s="1"/>
  <c r="K16" i="12"/>
  <c r="L16" i="12" s="1"/>
  <c r="B17" i="12"/>
  <c r="J17" i="12" s="1"/>
  <c r="E17" i="12"/>
  <c r="G17" i="12"/>
  <c r="I17" i="12"/>
  <c r="K17" i="12"/>
  <c r="C17" i="12" s="1"/>
  <c r="D17" i="12" s="1"/>
  <c r="B18" i="12"/>
  <c r="E18" i="12"/>
  <c r="C18" i="12" s="1"/>
  <c r="D18" i="12" s="1"/>
  <c r="G18" i="12"/>
  <c r="H18" i="12" s="1"/>
  <c r="I18" i="12"/>
  <c r="J18" i="12" s="1"/>
  <c r="K18" i="12"/>
  <c r="L18" i="12" s="1"/>
  <c r="B19" i="12"/>
  <c r="H19" i="12" s="1"/>
  <c r="E19" i="12"/>
  <c r="F19" i="12" s="1"/>
  <c r="G19" i="12"/>
  <c r="I19" i="12"/>
  <c r="J19" i="12"/>
  <c r="K19" i="12"/>
  <c r="L19" i="12"/>
  <c r="B20" i="12"/>
  <c r="E20" i="12"/>
  <c r="C20" i="12" s="1"/>
  <c r="D20" i="12" s="1"/>
  <c r="G20" i="12"/>
  <c r="H20" i="12" s="1"/>
  <c r="I20" i="12"/>
  <c r="J20" i="12" s="1"/>
  <c r="K20" i="12"/>
  <c r="L20" i="12" s="1"/>
  <c r="B21" i="12"/>
  <c r="L21" i="12" s="1"/>
  <c r="E21" i="12"/>
  <c r="C21" i="12" s="1"/>
  <c r="D21" i="12" s="1"/>
  <c r="F21" i="12"/>
  <c r="G21" i="12"/>
  <c r="H21" i="12" s="1"/>
  <c r="I21" i="12"/>
  <c r="J21" i="12"/>
  <c r="K21" i="12"/>
  <c r="B22" i="12"/>
  <c r="E22" i="12"/>
  <c r="F22" i="12" s="1"/>
  <c r="G22" i="12"/>
  <c r="H22" i="12" s="1"/>
  <c r="I22" i="12"/>
  <c r="J22" i="12" s="1"/>
  <c r="K22" i="12"/>
  <c r="L22" i="12" s="1"/>
  <c r="B23" i="12"/>
  <c r="E23" i="12"/>
  <c r="C23" i="12" s="1"/>
  <c r="D23" i="12" s="1"/>
  <c r="F23" i="12"/>
  <c r="G23" i="12"/>
  <c r="H23" i="12"/>
  <c r="I23" i="12"/>
  <c r="J23" i="12" s="1"/>
  <c r="K23" i="12"/>
  <c r="L23" i="12"/>
  <c r="B24" i="12"/>
  <c r="E24" i="12"/>
  <c r="F24" i="12" s="1"/>
  <c r="G24" i="12"/>
  <c r="H24" i="12" s="1"/>
  <c r="I24" i="12"/>
  <c r="J24" i="12" s="1"/>
  <c r="K24" i="12"/>
  <c r="L24" i="12" s="1"/>
  <c r="B25" i="12"/>
  <c r="J25" i="12" s="1"/>
  <c r="E25" i="12"/>
  <c r="G25" i="12"/>
  <c r="I25" i="12"/>
  <c r="K25" i="12"/>
  <c r="C25" i="12" s="1"/>
  <c r="D25" i="12" s="1"/>
  <c r="B26" i="12"/>
  <c r="E26" i="12"/>
  <c r="C26" i="12" s="1"/>
  <c r="D26" i="12" s="1"/>
  <c r="G26" i="12"/>
  <c r="H26" i="12" s="1"/>
  <c r="I26" i="12"/>
  <c r="J26" i="12" s="1"/>
  <c r="K26" i="12"/>
  <c r="L26" i="12" s="1"/>
  <c r="B27" i="12"/>
  <c r="E27" i="12"/>
  <c r="F27" i="12" s="1"/>
  <c r="G27" i="12"/>
  <c r="H27" i="12"/>
  <c r="I27" i="12"/>
  <c r="J27" i="12"/>
  <c r="K27" i="12"/>
  <c r="L27" i="12"/>
  <c r="B28" i="12"/>
  <c r="E28" i="12"/>
  <c r="C28" i="12" s="1"/>
  <c r="D28" i="12" s="1"/>
  <c r="G28" i="12"/>
  <c r="H28" i="12" s="1"/>
  <c r="I28" i="12"/>
  <c r="J28" i="12" s="1"/>
  <c r="K28" i="12"/>
  <c r="L28" i="12" s="1"/>
  <c r="B29" i="12"/>
  <c r="L29" i="12" s="1"/>
  <c r="E29" i="12"/>
  <c r="C29" i="12" s="1"/>
  <c r="D29" i="12" s="1"/>
  <c r="F29" i="12"/>
  <c r="G29" i="12"/>
  <c r="H29" i="12" s="1"/>
  <c r="I29" i="12"/>
  <c r="J29" i="12"/>
  <c r="K29" i="12"/>
  <c r="B30" i="12"/>
  <c r="E30" i="12"/>
  <c r="F30" i="12" s="1"/>
  <c r="G30" i="12"/>
  <c r="H30" i="12" s="1"/>
  <c r="I30" i="12"/>
  <c r="J30" i="12" s="1"/>
  <c r="K30" i="12"/>
  <c r="L30" i="12" s="1"/>
  <c r="B31" i="12"/>
  <c r="E31" i="12"/>
  <c r="C31" i="12" s="1"/>
  <c r="D31" i="12" s="1"/>
  <c r="F31" i="12"/>
  <c r="G31" i="12"/>
  <c r="H31" i="12"/>
  <c r="I31" i="12"/>
  <c r="J31" i="12" s="1"/>
  <c r="K31" i="12"/>
  <c r="L31" i="12"/>
  <c r="B32" i="12"/>
  <c r="E32" i="12"/>
  <c r="F32" i="12" s="1"/>
  <c r="G32" i="12"/>
  <c r="H32" i="12" s="1"/>
  <c r="I32" i="12"/>
  <c r="J32" i="12" s="1"/>
  <c r="K32" i="12"/>
  <c r="L32" i="12" s="1"/>
  <c r="B33" i="12"/>
  <c r="F33" i="12" s="1"/>
  <c r="E33" i="12"/>
  <c r="G33" i="12"/>
  <c r="I33" i="12"/>
  <c r="K33" i="12"/>
  <c r="C33" i="12" s="1"/>
  <c r="D33" i="12" s="1"/>
  <c r="B34" i="12"/>
  <c r="E34" i="12"/>
  <c r="F34" i="12" s="1"/>
  <c r="G34" i="12"/>
  <c r="H34" i="12" s="1"/>
  <c r="I34" i="12"/>
  <c r="J34" i="12" s="1"/>
  <c r="K34" i="12"/>
  <c r="L34" i="12" s="1"/>
  <c r="B35" i="12"/>
  <c r="E35" i="12"/>
  <c r="F35" i="12" s="1"/>
  <c r="G35" i="12"/>
  <c r="H35" i="12"/>
  <c r="I35" i="12"/>
  <c r="J35" i="12"/>
  <c r="K35" i="12"/>
  <c r="L35" i="12"/>
  <c r="B36" i="12"/>
  <c r="E36" i="12"/>
  <c r="C36" i="12" s="1"/>
  <c r="D36" i="12" s="1"/>
  <c r="G36" i="12"/>
  <c r="H36" i="12" s="1"/>
  <c r="I36" i="12"/>
  <c r="J36" i="12" s="1"/>
  <c r="K36" i="12"/>
  <c r="L36" i="12" s="1"/>
  <c r="B37" i="12"/>
  <c r="L37" i="12" s="1"/>
  <c r="E37" i="12"/>
  <c r="C37" i="12" s="1"/>
  <c r="D37" i="12" s="1"/>
  <c r="F37" i="12"/>
  <c r="G37" i="12"/>
  <c r="H37" i="12" s="1"/>
  <c r="I37" i="12"/>
  <c r="J37" i="12"/>
  <c r="K37" i="12"/>
  <c r="B38" i="12"/>
  <c r="E38" i="12"/>
  <c r="F38" i="12" s="1"/>
  <c r="G38" i="12"/>
  <c r="H38" i="12" s="1"/>
  <c r="I38" i="12"/>
  <c r="J38" i="12" s="1"/>
  <c r="K38" i="12"/>
  <c r="L38" i="12" s="1"/>
  <c r="B39" i="12"/>
  <c r="E39" i="12"/>
  <c r="C39" i="12" s="1"/>
  <c r="D39" i="12" s="1"/>
  <c r="F39" i="12"/>
  <c r="G39" i="12"/>
  <c r="H39" i="12"/>
  <c r="I39" i="12"/>
  <c r="J39" i="12" s="1"/>
  <c r="K39" i="12"/>
  <c r="L39" i="12"/>
  <c r="B40" i="12"/>
  <c r="E40" i="12"/>
  <c r="F40" i="12" s="1"/>
  <c r="G40" i="12"/>
  <c r="H40" i="12" s="1"/>
  <c r="I40" i="12"/>
  <c r="J40" i="12" s="1"/>
  <c r="K40" i="12"/>
  <c r="L40" i="12" s="1"/>
  <c r="B41" i="12"/>
  <c r="F41" i="12" s="1"/>
  <c r="E41" i="12"/>
  <c r="G41" i="12"/>
  <c r="I41" i="12"/>
  <c r="K41" i="12"/>
  <c r="C41" i="12" s="1"/>
  <c r="D41" i="12" s="1"/>
  <c r="B42" i="12"/>
  <c r="E42" i="12"/>
  <c r="C42" i="12" s="1"/>
  <c r="D42" i="12" s="1"/>
  <c r="G42" i="12"/>
  <c r="H42" i="12" s="1"/>
  <c r="I42" i="12"/>
  <c r="J42" i="12"/>
  <c r="K42" i="12"/>
  <c r="L42" i="12" s="1"/>
  <c r="B43" i="12"/>
  <c r="H43" i="12" s="1"/>
  <c r="E43" i="12"/>
  <c r="F43" i="12" s="1"/>
  <c r="G43" i="12"/>
  <c r="I43" i="12"/>
  <c r="J43" i="12"/>
  <c r="K43" i="12"/>
  <c r="L43" i="12"/>
  <c r="B44" i="12"/>
  <c r="L44" i="12" s="1"/>
  <c r="E44" i="12"/>
  <c r="C44" i="12" s="1"/>
  <c r="D44" i="12" s="1"/>
  <c r="G44" i="12"/>
  <c r="H44" i="12" s="1"/>
  <c r="I44" i="12"/>
  <c r="J44" i="12" s="1"/>
  <c r="K44" i="12"/>
  <c r="B45" i="12"/>
  <c r="L45" i="12" s="1"/>
  <c r="E45" i="12"/>
  <c r="C45" i="12" s="1"/>
  <c r="D45" i="12" s="1"/>
  <c r="F45" i="12"/>
  <c r="G45" i="12"/>
  <c r="H45" i="12" s="1"/>
  <c r="I45" i="12"/>
  <c r="J45" i="12"/>
  <c r="K45" i="12"/>
  <c r="B46" i="12"/>
  <c r="F46" i="12" s="1"/>
  <c r="E46" i="12"/>
  <c r="G46" i="12"/>
  <c r="H46" i="12" s="1"/>
  <c r="I46" i="12"/>
  <c r="J46" i="12" s="1"/>
  <c r="K46" i="12"/>
  <c r="L46" i="12" s="1"/>
  <c r="B47" i="12"/>
  <c r="E47" i="12"/>
  <c r="F47" i="12"/>
  <c r="G47" i="12"/>
  <c r="C47" i="12" s="1"/>
  <c r="D47" i="12" s="1"/>
  <c r="H47" i="12"/>
  <c r="I47" i="12"/>
  <c r="J47" i="12" s="1"/>
  <c r="K47" i="12"/>
  <c r="L47" i="12"/>
  <c r="B48" i="12"/>
  <c r="E48" i="12"/>
  <c r="F48" i="12" s="1"/>
  <c r="G48" i="12"/>
  <c r="H48" i="12" s="1"/>
  <c r="I48" i="12"/>
  <c r="J48" i="12" s="1"/>
  <c r="K48" i="12"/>
  <c r="L48" i="12" s="1"/>
  <c r="B49" i="12"/>
  <c r="J49" i="12" s="1"/>
  <c r="E49" i="12"/>
  <c r="G49" i="12"/>
  <c r="I49" i="12"/>
  <c r="K49" i="12"/>
  <c r="C49" i="12" s="1"/>
  <c r="D49" i="12" s="1"/>
  <c r="B50" i="12"/>
  <c r="E50" i="12"/>
  <c r="C50" i="12" s="1"/>
  <c r="D50" i="12" s="1"/>
  <c r="G50" i="12"/>
  <c r="H50" i="12" s="1"/>
  <c r="I50" i="12"/>
  <c r="J50" i="12"/>
  <c r="K50" i="12"/>
  <c r="L50" i="12" s="1"/>
  <c r="B51" i="12"/>
  <c r="H51" i="12" s="1"/>
  <c r="E51" i="12"/>
  <c r="F51" i="12" s="1"/>
  <c r="G51" i="12"/>
  <c r="I51" i="12"/>
  <c r="J51" i="12"/>
  <c r="K51" i="12"/>
  <c r="L51" i="12"/>
  <c r="B52" i="12"/>
  <c r="L52" i="12" s="1"/>
  <c r="E52" i="12"/>
  <c r="C52" i="12" s="1"/>
  <c r="D52" i="12" s="1"/>
  <c r="G52" i="12"/>
  <c r="H52" i="12" s="1"/>
  <c r="I52" i="12"/>
  <c r="J52" i="12" s="1"/>
  <c r="K52" i="12"/>
  <c r="B53" i="12"/>
  <c r="J53" i="12" s="1"/>
  <c r="E53" i="12"/>
  <c r="C53" i="12" s="1"/>
  <c r="D53" i="12" s="1"/>
  <c r="F53" i="12"/>
  <c r="G53" i="12"/>
  <c r="H53" i="12" s="1"/>
  <c r="I53" i="12"/>
  <c r="K53" i="12"/>
  <c r="B54" i="12"/>
  <c r="F54" i="12" s="1"/>
  <c r="E54" i="12"/>
  <c r="G54" i="12"/>
  <c r="H54" i="12" s="1"/>
  <c r="I54" i="12"/>
  <c r="J54" i="12" s="1"/>
  <c r="K54" i="12"/>
  <c r="L54" i="12" s="1"/>
  <c r="B55" i="12"/>
  <c r="E55" i="12"/>
  <c r="C55" i="12" s="1"/>
  <c r="D55" i="12" s="1"/>
  <c r="F55" i="12"/>
  <c r="G55" i="12"/>
  <c r="H55" i="12"/>
  <c r="I55" i="12"/>
  <c r="J55" i="12" s="1"/>
  <c r="K55" i="12"/>
  <c r="L55" i="12"/>
  <c r="D4" i="12" l="1"/>
  <c r="E56" i="12"/>
  <c r="C51" i="12"/>
  <c r="D51" i="12" s="1"/>
  <c r="F50" i="12"/>
  <c r="C43" i="12"/>
  <c r="D43" i="12" s="1"/>
  <c r="F42" i="12"/>
  <c r="C35" i="12"/>
  <c r="D35" i="12" s="1"/>
  <c r="C27" i="12"/>
  <c r="D27" i="12" s="1"/>
  <c r="F26" i="12"/>
  <c r="C19" i="12"/>
  <c r="D19" i="12" s="1"/>
  <c r="F18" i="12"/>
  <c r="C11" i="12"/>
  <c r="D11" i="12" s="1"/>
  <c r="L53" i="12"/>
  <c r="H49" i="12"/>
  <c r="C48" i="12"/>
  <c r="D48" i="12" s="1"/>
  <c r="H41" i="12"/>
  <c r="C40" i="12"/>
  <c r="D40" i="12" s="1"/>
  <c r="H33" i="12"/>
  <c r="C32" i="12"/>
  <c r="D32" i="12" s="1"/>
  <c r="H25" i="12"/>
  <c r="C24" i="12"/>
  <c r="D24" i="12" s="1"/>
  <c r="H17" i="12"/>
  <c r="C16" i="12"/>
  <c r="D16" i="12" s="1"/>
  <c r="H9" i="12"/>
  <c r="C8" i="12"/>
  <c r="D8" i="12" s="1"/>
  <c r="J41" i="12"/>
  <c r="C22" i="12"/>
  <c r="D22" i="12" s="1"/>
  <c r="C14" i="12"/>
  <c r="D14" i="12" s="1"/>
  <c r="B56" i="12"/>
  <c r="F52" i="12"/>
  <c r="F44" i="12"/>
  <c r="F36" i="12"/>
  <c r="F28" i="12"/>
  <c r="F20" i="12"/>
  <c r="F12" i="12"/>
  <c r="F4" i="12"/>
  <c r="G56" i="12"/>
  <c r="C54" i="12"/>
  <c r="D54" i="12" s="1"/>
  <c r="J33" i="12"/>
  <c r="C30" i="12"/>
  <c r="D30" i="12" s="1"/>
  <c r="F49" i="12"/>
  <c r="C34" i="12"/>
  <c r="D34" i="12" s="1"/>
  <c r="F25" i="12"/>
  <c r="F17" i="12"/>
  <c r="C10" i="12"/>
  <c r="D10" i="12" s="1"/>
  <c r="C38" i="12"/>
  <c r="D38" i="12" s="1"/>
  <c r="C6" i="12"/>
  <c r="D6" i="12" s="1"/>
  <c r="K56" i="12"/>
  <c r="L49" i="12"/>
  <c r="L41" i="12"/>
  <c r="L33" i="12"/>
  <c r="L25" i="12"/>
  <c r="L17" i="12"/>
  <c r="L9" i="12"/>
  <c r="C46" i="12"/>
  <c r="D46" i="12" s="1"/>
  <c r="I56" i="12"/>
  <c r="C56" i="12" l="1"/>
  <c r="C16" i="2" l="1"/>
  <c r="B26" i="2"/>
  <c r="E23" i="2" l="1"/>
  <c r="C22" i="2"/>
  <c r="I22" i="2"/>
  <c r="H26" i="2"/>
  <c r="F26" i="2"/>
  <c r="D26" i="2"/>
  <c r="I16" i="2"/>
  <c r="I25" i="2"/>
  <c r="I24" i="2"/>
  <c r="I23" i="2"/>
  <c r="I21" i="2"/>
  <c r="I20" i="2"/>
  <c r="I19" i="2"/>
  <c r="I18" i="2"/>
  <c r="I17" i="2"/>
  <c r="G25" i="2"/>
  <c r="G24" i="2"/>
  <c r="G23" i="2"/>
  <c r="G22" i="2"/>
  <c r="G21" i="2"/>
  <c r="G20" i="2"/>
  <c r="G19" i="2"/>
  <c r="G18" i="2"/>
  <c r="G17" i="2"/>
  <c r="G16" i="2"/>
  <c r="E17" i="2"/>
  <c r="E18" i="2"/>
  <c r="E19" i="2"/>
  <c r="E20" i="2"/>
  <c r="E21" i="2"/>
  <c r="E22" i="2"/>
  <c r="E24" i="2"/>
  <c r="E25" i="2"/>
  <c r="E16" i="2"/>
  <c r="C20" i="2"/>
  <c r="C21" i="2"/>
  <c r="C23" i="2"/>
  <c r="C24" i="2"/>
  <c r="C25" i="2"/>
  <c r="C19" i="2"/>
  <c r="C18" i="2"/>
  <c r="C17" i="2"/>
  <c r="C26" i="2" l="1"/>
  <c r="G26" i="2"/>
  <c r="E26" i="2"/>
  <c r="I26" i="2"/>
  <c r="I12" i="2"/>
  <c r="G12" i="2"/>
  <c r="E12" i="2"/>
  <c r="C12" i="2"/>
</calcChain>
</file>

<file path=xl/sharedStrings.xml><?xml version="1.0" encoding="utf-8"?>
<sst xmlns="http://schemas.openxmlformats.org/spreadsheetml/2006/main" count="113" uniqueCount="105">
  <si>
    <t>Please print this sheet to review instructions.</t>
  </si>
  <si>
    <t xml:space="preserve">Recipients should complete the Women, Infants, Children, Youth (WICY) Expenditures Report using the Excel template provided, "FY 2023 Part A WICY Expenditures Report Worksheet".  The recipient should use the "WICY Expenditures" worksheet to complete expenditure amounts from the various sources of funding (Ryan White HIV/AIDS Program (RWHAP) Part B, C, D, Medicare, Medicaid and/or other local programs).  Complete and fill the cells with the appropriate data (where applicable).
</t>
  </si>
  <si>
    <r>
      <rPr>
        <b/>
        <sz val="12"/>
        <color rgb="FF000000"/>
        <rFont val="Times New Roman"/>
      </rPr>
      <t>Section A: Identifying Information Section</t>
    </r>
    <r>
      <rPr>
        <sz val="12"/>
        <color rgb="FF000000"/>
        <rFont val="Times New Roman"/>
      </rPr>
      <t xml:space="preserve">:  Enter recipient name and grant number.
</t>
    </r>
  </si>
  <si>
    <r>
      <rPr>
        <b/>
        <sz val="12"/>
        <color rgb="FF000000"/>
        <rFont val="Times New Roman"/>
      </rPr>
      <t>FY 2023 TOTAL Service Expenditures</t>
    </r>
    <r>
      <rPr>
        <sz val="12"/>
        <color rgb="FF000000"/>
        <rFont val="Times New Roman"/>
      </rPr>
      <t xml:space="preserve">:  Enter the total FY 2023 Part A related expenditure amount for the EMA/TGA. The total should include formula, supplemental, and MAI funding for all Core Medical and Support Services. To determine if a recipient has met their minimum required WICY Expenditures percentage for each population in a given year, the amount expended for each population is calculated as a percentage of the total funds expended for all clients during that fiscal year.             </t>
    </r>
  </si>
  <si>
    <r>
      <rPr>
        <b/>
        <sz val="12"/>
        <color rgb="FF000000"/>
        <rFont val="Times New Roman"/>
      </rPr>
      <t xml:space="preserve">Section B: Waiver Request:  </t>
    </r>
    <r>
      <rPr>
        <sz val="12"/>
        <color rgb="FF000000"/>
        <rFont val="Times New Roman"/>
      </rPr>
      <t>The calculated percentages of Total Expenditures for each population must equal or exceed the Centers for Disease Control and Prevention's (CDC) estimated percentage of living HIV cases for each population.  If the percentages of Total Expenditures do not equal or exceed, a WICY Waiver must be requested, along with the expenditure amounts from other funding sources that provided services to WICY.  If you are requesting a waiver, please indicate Yes or No, using the drop down menu located in the cell to the right of the Waiver Request cell (cell B13).</t>
    </r>
  </si>
  <si>
    <t xml:space="preserve">Note:  The CDC estimated percent of living HIV cases for each priority population is included as a tab in the workbook titled "2022 Part A WICY Data" (i.e., the 3rd tab in this workbook). The CDC estimated percent is reported out to two decimal points (i.e., to the hundredth decimal point); similarly HAB requires that the percentage of WICY expenditures be reported out to two decimal points, so recipients need to meet that requirement. 
</t>
  </si>
  <si>
    <r>
      <rPr>
        <b/>
        <sz val="12"/>
        <color rgb="FF000000"/>
        <rFont val="Times New Roman"/>
      </rPr>
      <t>Percent of HIV Cases in the EMA/TGA:</t>
    </r>
    <r>
      <rPr>
        <sz val="12"/>
        <color rgb="FF000000"/>
        <rFont val="Times New Roman"/>
      </rPr>
      <t xml:space="preserve"> Enter the percent of estimated living HIV cases in your EMA/TGA for WICY in cells C10, E10, G10 and I10 respectively.   The percent of estimated living HIV cases is information prepared by the CDC, and has been provided in a separate spreadsheet. Note: In some cases the above cells will automatically convert the percentage based upon the numbers entered.  Therefore,  if the percent of estimated living HIV cases for children in your EMA/TGA is 0.02%, you must input the number as .0002 so when the cell  converts it, it becomes 0.02%.
</t>
    </r>
    <r>
      <rPr>
        <b/>
        <sz val="12"/>
        <color rgb="FFFF0000"/>
        <rFont val="Times New Roman"/>
      </rPr>
      <t xml:space="preserve">
</t>
    </r>
  </si>
  <si>
    <r>
      <rPr>
        <b/>
        <sz val="12"/>
        <color rgb="FF000000"/>
        <rFont val="Times New Roman"/>
      </rPr>
      <t xml:space="preserve">Expenditures:  </t>
    </r>
    <r>
      <rPr>
        <sz val="12"/>
        <color rgb="FF000000"/>
        <rFont val="Times New Roman"/>
      </rPr>
      <t xml:space="preserve">Enter the amount of funds expended on services for WICY in cells B12, D12, F12 and H12 respectively.
</t>
    </r>
  </si>
  <si>
    <r>
      <rPr>
        <b/>
        <sz val="12"/>
        <color rgb="FF000000"/>
        <rFont val="Times New Roman"/>
      </rPr>
      <t xml:space="preserve">Section C:  WICY Waiver Expenditures:  </t>
    </r>
    <r>
      <rPr>
        <sz val="12"/>
        <color rgb="FF000000"/>
        <rFont val="Times New Roman"/>
      </rPr>
      <t>The calculated percentages of Total Part A Expenditures for each population must equal or exceed CDC's estimated percent of living HIV cases for each priority population. If the percentage of Total Part A Expenditures, does not meet or exceed CDC's estimated percent of living HIV cases for each priority population, a WICY Waiver must be requested.  If the recipient requested a WICY Waiver in Section B, the expenditure amounts from other funding sources that provided services to WICY should be entered in Section C (Lines 16-25).</t>
    </r>
  </si>
  <si>
    <r>
      <rPr>
        <b/>
        <sz val="12"/>
        <rFont val="Times New Roman"/>
        <family val="1"/>
      </rPr>
      <t xml:space="preserve">Note:  </t>
    </r>
    <r>
      <rPr>
        <sz val="12"/>
        <rFont val="Times New Roman"/>
        <family val="1"/>
      </rPr>
      <t xml:space="preserve">Other funding sources may include other RWHAP Parts, Medicaid, CHIP, Special Projects of National Significance (SPNS) and/or other state and local programs. </t>
    </r>
  </si>
  <si>
    <t>FY2023 PART A WICY EXPENDITURES REPORT</t>
  </si>
  <si>
    <t>Section A:  Identifying Information</t>
  </si>
  <si>
    <t xml:space="preserve"> FY 2023 TOTAL Service Expenditures</t>
  </si>
  <si>
    <t>Recipient name:</t>
  </si>
  <si>
    <t>Grant Number: H89HAXXXXX</t>
  </si>
  <si>
    <t>Yes</t>
  </si>
  <si>
    <t>No</t>
  </si>
  <si>
    <t xml:space="preserve">Section B:  Percent of HIV/AIDS Cases in the EMA/TGA </t>
  </si>
  <si>
    <r>
      <rPr>
        <b/>
        <sz val="18"/>
        <color theme="0"/>
        <rFont val="Calibri"/>
        <family val="2"/>
        <scheme val="minor"/>
      </rPr>
      <t>Note:</t>
    </r>
    <r>
      <rPr>
        <b/>
        <i/>
        <sz val="18"/>
        <color theme="0"/>
        <rFont val="Calibri"/>
        <family val="2"/>
        <scheme val="minor"/>
      </rPr>
      <t xml:space="preserve"> In some cases the below cells will automatically convert the percentage based upon the numbers entered.  Therefore,  if the percent of estimated living HIV/AIDS cases for children in your EMA/TGA is 0.02%, you must input the number as .0002 so when the cell  converts it, it becomes 0.02%.</t>
    </r>
  </si>
  <si>
    <t>CDC Data Percentage  (insert based on applicable percentages on 2022 Part A WICY Data Tab)</t>
  </si>
  <si>
    <t>Women:</t>
  </si>
  <si>
    <t>Infants:</t>
  </si>
  <si>
    <t>Children:</t>
  </si>
  <si>
    <t>Youth</t>
  </si>
  <si>
    <t xml:space="preserve">Total Part A Funds Used to Provide Services in FY 2023:            </t>
  </si>
  <si>
    <t>#1. Amount</t>
  </si>
  <si>
    <t>#2. Percent</t>
  </si>
  <si>
    <t>#3. Amount</t>
  </si>
  <si>
    <t>#4. Percent</t>
  </si>
  <si>
    <t>#5. Amount</t>
  </si>
  <si>
    <t>#6. Percent</t>
  </si>
  <si>
    <t>#7. Amount</t>
  </si>
  <si>
    <t>#8. Percent</t>
  </si>
  <si>
    <r>
      <t>Are you requesting a WICY Waiver? (select "</t>
    </r>
    <r>
      <rPr>
        <b/>
        <sz val="18"/>
        <rFont val="Calibri"/>
        <family val="2"/>
        <scheme val="minor"/>
      </rPr>
      <t>yes</t>
    </r>
    <r>
      <rPr>
        <sz val="18"/>
        <rFont val="Calibri"/>
        <family val="2"/>
        <scheme val="minor"/>
      </rPr>
      <t>" or "</t>
    </r>
    <r>
      <rPr>
        <b/>
        <sz val="18"/>
        <rFont val="Calibri"/>
        <family val="2"/>
        <scheme val="minor"/>
      </rPr>
      <t>no</t>
    </r>
    <r>
      <rPr>
        <sz val="18"/>
        <rFont val="Calibri"/>
        <family val="2"/>
        <scheme val="minor"/>
      </rPr>
      <t xml:space="preserve">" in the dropdown menu in cell B13):  </t>
    </r>
  </si>
  <si>
    <r>
      <rPr>
        <b/>
        <sz val="24"/>
        <color rgb="FFFFFFFF"/>
        <rFont val="Calibri"/>
      </rPr>
      <t xml:space="preserve">Section C:  WICY Waiver Expenditures FY 2023 </t>
    </r>
    <r>
      <rPr>
        <b/>
        <i/>
        <sz val="18"/>
        <color rgb="FFFFFFFF"/>
        <rFont val="Calibri"/>
      </rPr>
      <t>(If you have Part A Expenditures less than the Percent of HIV/AIDS Cases in the EMA/TGA for any WICY Population, complete the Expenditure information below.  This information will serve as the justification for the Waiver)</t>
    </r>
  </si>
  <si>
    <t xml:space="preserve">Use CDC Data from Calendar Year 2022 for FY 2023 Reporting of WICY Expenditure Report </t>
  </si>
  <si>
    <t xml:space="preserve">Total Part B Funds Used to Provide Services in FY 2023:            </t>
  </si>
  <si>
    <t xml:space="preserve">Total Part C Funds Used to Provide Services in FY 2023:            </t>
  </si>
  <si>
    <t xml:space="preserve">Total Part D Funds Used to Provide Services in FY 2023:            </t>
  </si>
  <si>
    <t xml:space="preserve">Total Medicaid Funds Used to Provide Services in FY 2023:            </t>
  </si>
  <si>
    <t xml:space="preserve">Total Medicare Funds Used to Provide Services in FY 2023:            </t>
  </si>
  <si>
    <t xml:space="preserve">Total CHIP Funds Used to Provide Services in FY 2023:            </t>
  </si>
  <si>
    <t xml:space="preserve">Other Funds Used to Provide Services in FY 2023:            </t>
  </si>
  <si>
    <t>Total</t>
  </si>
  <si>
    <t>Number of Women, Infants, Children and Youth Living with HIV as of December 31, 2022 for EMAs/TGAs</t>
  </si>
  <si>
    <t>EMA / TGA</t>
  </si>
  <si>
    <t>Total HIV Cases</t>
  </si>
  <si>
    <t>Total WICY Cases</t>
  </si>
  <si>
    <t>Pctg.</t>
  </si>
  <si>
    <t>Women</t>
  </si>
  <si>
    <t>Infants</t>
  </si>
  <si>
    <t>Children</t>
  </si>
  <si>
    <t>Atlanta, GA</t>
  </si>
  <si>
    <t>Austin, TX</t>
  </si>
  <si>
    <t>Baltimore, MD</t>
  </si>
  <si>
    <t>Baton Rouge, LA</t>
  </si>
  <si>
    <t>Boston, MA</t>
  </si>
  <si>
    <t>Charlotte, NC</t>
  </si>
  <si>
    <t>Chicago, IL</t>
  </si>
  <si>
    <t>Cleveland, OH</t>
  </si>
  <si>
    <t>Columbus, OH</t>
  </si>
  <si>
    <t>Dallas, TX</t>
  </si>
  <si>
    <t>Denver, CO</t>
  </si>
  <si>
    <t>Detroit, MI</t>
  </si>
  <si>
    <t>Fort Lauderdale, FL</t>
  </si>
  <si>
    <t>Fort Worth, TX</t>
  </si>
  <si>
    <t>Hartford, CT</t>
  </si>
  <si>
    <t>Houston, TX</t>
  </si>
  <si>
    <t>Indianapolis, IN</t>
  </si>
  <si>
    <t>Jacksonville, FL</t>
  </si>
  <si>
    <t>Kansas City, MO</t>
  </si>
  <si>
    <t>Las Vegas, NV</t>
  </si>
  <si>
    <t>Los Angeles, CA</t>
  </si>
  <si>
    <t>Memphis, TN</t>
  </si>
  <si>
    <t>Miami, FL</t>
  </si>
  <si>
    <t>Mineola, NY</t>
  </si>
  <si>
    <t>Minneapolis, MN</t>
  </si>
  <si>
    <t>Nashville, TN</t>
  </si>
  <si>
    <t>New Brunswick, NJ</t>
  </si>
  <si>
    <t>New Haven, CT</t>
  </si>
  <si>
    <t>New Orleans, LA</t>
  </si>
  <si>
    <t>New York, NY</t>
  </si>
  <si>
    <t>Newark, NJ</t>
  </si>
  <si>
    <t>Norfolk, VA</t>
  </si>
  <si>
    <t>Oakland, CA</t>
  </si>
  <si>
    <t>Orlando, FL</t>
  </si>
  <si>
    <t>Paterson, NJ</t>
  </si>
  <si>
    <t>Philadelphia, PA</t>
  </si>
  <si>
    <t>Phoenix, AZ</t>
  </si>
  <si>
    <t>Portland, OR</t>
  </si>
  <si>
    <t>Sacramento, CA</t>
  </si>
  <si>
    <t>Saint Louis, MO</t>
  </si>
  <si>
    <t>San Antonio, TX</t>
  </si>
  <si>
    <t>San Bernardino, CA</t>
  </si>
  <si>
    <t>San Diego, CA</t>
  </si>
  <si>
    <t>San Francisco, CA</t>
  </si>
  <si>
    <t>San Jose, CA</t>
  </si>
  <si>
    <t>San Juan, PR</t>
  </si>
  <si>
    <t>Santa Ana, CA</t>
  </si>
  <si>
    <t>Seattle, WA</t>
  </si>
  <si>
    <t>Secaucus, NJ</t>
  </si>
  <si>
    <t>Tampa, FL</t>
  </si>
  <si>
    <t>Washington, DC</t>
  </si>
  <si>
    <t>West Palm Beach, FL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</si>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</sst>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quot;$&quot;#,##0.00"/>
    <numFmt numFmtId="165" formatCode="&quot;$&quot;#,##0"/>
    <numFmt numFmtId="166" formatCode="&quot;$&quot;#,##0;[Red]&quot;$&quot;#,##0"/>
  </numFmts>
  <fonts count="34">
    <font>
      <sz val="11"/>
      <color theme="1"/>
      <name val="Calibri"/>
      <family val="2"/>
      <scheme val="minor"/>
    </font>
    <font>
      <sz val="11"/>
      <color theme="1"/>
      <name val="Calibri"/>
      <family val="2"/>
      <scheme val="minor"/>
    </font>
    <font>
      <sz val="11"/>
      <color theme="1"/>
      <name val="Arial Narrow"/>
      <family val="2"/>
    </font>
    <font>
      <b/>
      <sz val="10"/>
      <name val="Calibri"/>
      <family val="2"/>
      <scheme val="minor"/>
    </font>
    <font>
      <sz val="10"/>
      <name val="Calibri"/>
      <family val="2"/>
      <scheme val="minor"/>
    </font>
    <font>
      <b/>
      <i/>
      <sz val="10"/>
      <name val="Calibri"/>
      <family val="2"/>
      <scheme val="minor"/>
    </font>
    <font>
      <sz val="12"/>
      <color theme="1"/>
      <name val="Calibri"/>
      <family val="2"/>
      <scheme val="minor"/>
    </font>
    <font>
      <b/>
      <sz val="12"/>
      <name val="Times New Roman"/>
      <family val="1"/>
    </font>
    <font>
      <sz val="12"/>
      <name val="Times New Roman"/>
      <family val="1"/>
    </font>
    <font>
      <b/>
      <sz val="18"/>
      <name val="Calibri"/>
      <family val="2"/>
      <scheme val="minor"/>
    </font>
    <font>
      <b/>
      <sz val="18"/>
      <color theme="1"/>
      <name val="Calibri"/>
      <family val="2"/>
      <scheme val="minor"/>
    </font>
    <font>
      <sz val="18"/>
      <color theme="1"/>
      <name val="Calibri"/>
      <family val="2"/>
      <scheme val="minor"/>
    </font>
    <font>
      <sz val="10"/>
      <color theme="1"/>
      <name val="Trebuchet MS"/>
      <family val="2"/>
    </font>
    <font>
      <b/>
      <sz val="10"/>
      <color theme="1"/>
      <name val="Trebuchet MS"/>
      <family val="2"/>
    </font>
    <font>
      <b/>
      <sz val="10"/>
      <name val="Trebuchet MS"/>
      <family val="2"/>
    </font>
    <font>
      <sz val="10"/>
      <name val="Trebuchet MS"/>
      <family val="2"/>
    </font>
    <font>
      <sz val="14"/>
      <color theme="1"/>
      <name val="Trebuchet MS"/>
      <family val="2"/>
    </font>
    <font>
      <b/>
      <sz val="18"/>
      <color theme="0"/>
      <name val="Calibri"/>
      <family val="2"/>
      <scheme val="minor"/>
    </font>
    <font>
      <b/>
      <i/>
      <sz val="18"/>
      <color theme="0"/>
      <name val="Calibri"/>
      <family val="2"/>
      <scheme val="minor"/>
    </font>
    <font>
      <b/>
      <sz val="24"/>
      <color theme="0"/>
      <name val="Calibri"/>
      <family val="2"/>
      <scheme val="minor"/>
    </font>
    <font>
      <sz val="24"/>
      <color theme="0"/>
      <name val="Calibri"/>
      <family val="2"/>
      <scheme val="minor"/>
    </font>
    <font>
      <b/>
      <sz val="28"/>
      <color theme="1"/>
      <name val="Calibri"/>
      <family val="2"/>
      <scheme val="minor"/>
    </font>
    <font>
      <sz val="18"/>
      <name val="Calibri"/>
      <family val="2"/>
      <scheme val="minor"/>
    </font>
    <font>
      <b/>
      <sz val="16"/>
      <color rgb="FFFF0000"/>
      <name val="Calibri"/>
      <family val="2"/>
      <scheme val="minor"/>
    </font>
    <font>
      <b/>
      <sz val="26"/>
      <color theme="1"/>
      <name val="Calibri"/>
      <family val="2"/>
      <scheme val="minor"/>
    </font>
    <font>
      <b/>
      <sz val="26"/>
      <color rgb="FFFF0000"/>
      <name val="Arial Narrow"/>
      <family val="2"/>
    </font>
    <font>
      <b/>
      <sz val="20"/>
      <color theme="0"/>
      <name val="Calibri"/>
      <family val="2"/>
      <scheme val="minor"/>
    </font>
    <font>
      <sz val="20"/>
      <color theme="1"/>
      <name val="Calibri"/>
      <family val="2"/>
      <scheme val="minor"/>
    </font>
    <font>
      <b/>
      <sz val="24"/>
      <color rgb="FFFFFFFF"/>
      <name val="Calibri"/>
    </font>
    <font>
      <b/>
      <i/>
      <sz val="18"/>
      <color rgb="FFFFFFFF"/>
      <name val="Calibri"/>
    </font>
    <font>
      <b/>
      <sz val="12"/>
      <color rgb="FF000000"/>
      <name val="Times New Roman"/>
    </font>
    <font>
      <sz val="12"/>
      <color rgb="FF000000"/>
      <name val="Times New Roman"/>
    </font>
    <font>
      <b/>
      <sz val="12"/>
      <color rgb="FFFF0000"/>
      <name val="Times New Roman"/>
    </font>
    <font>
      <sz val="12"/>
      <name val="Times New Roman"/>
    </font>
  </fonts>
  <fills count="10">
    <fill>
      <patternFill patternType="none"/>
    </fill>
    <fill>
      <patternFill patternType="gray125"/>
    </fill>
    <fill>
      <patternFill patternType="solid">
        <fgColor indexed="43"/>
        <bgColor indexed="64"/>
      </patternFill>
    </fill>
    <fill>
      <patternFill patternType="solid">
        <fgColor theme="1"/>
        <bgColor indexed="64"/>
      </patternFill>
    </fill>
    <fill>
      <patternFill patternType="solid">
        <fgColor theme="0"/>
        <bgColor indexed="64"/>
      </patternFill>
    </fill>
    <fill>
      <patternFill patternType="solid">
        <fgColor theme="3"/>
        <bgColor theme="1"/>
      </patternFill>
    </fill>
    <fill>
      <patternFill patternType="solid">
        <fgColor theme="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44">
    <border>
      <left/>
      <right/>
      <top/>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thin">
        <color indexed="64"/>
      </top>
      <bottom style="thin">
        <color auto="1"/>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bottom style="thin">
        <color indexed="64"/>
      </bottom>
      <diagonal/>
    </border>
    <border>
      <left style="thin">
        <color auto="1"/>
      </left>
      <right style="medium">
        <color auto="1"/>
      </right>
      <top style="thin">
        <color auto="1"/>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auto="1"/>
      </left>
      <right/>
      <top/>
      <bottom style="thin">
        <color auto="1"/>
      </bottom>
      <diagonal/>
    </border>
    <border>
      <left/>
      <right style="thin">
        <color indexed="64"/>
      </right>
      <top style="medium">
        <color indexed="64"/>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0" fontId="2" fillId="0" borderId="0" xfId="0" applyFont="1"/>
    <xf numFmtId="0" fontId="4" fillId="0" borderId="0" xfId="0" applyFont="1"/>
    <xf numFmtId="0" fontId="4" fillId="2" borderId="0" xfId="0" applyFont="1" applyFill="1"/>
    <xf numFmtId="0" fontId="5" fillId="0" borderId="0" xfId="0" applyFont="1" applyAlignment="1">
      <alignment horizontal="center"/>
    </xf>
    <xf numFmtId="0" fontId="5" fillId="2" borderId="0" xfId="0" applyFont="1" applyFill="1" applyAlignment="1">
      <alignment horizontal="center"/>
    </xf>
    <xf numFmtId="0" fontId="3" fillId="0" borderId="0" xfId="0" applyFont="1"/>
    <xf numFmtId="0" fontId="6" fillId="0" borderId="0" xfId="0" applyFont="1"/>
    <xf numFmtId="0" fontId="0" fillId="0" borderId="1" xfId="0" applyBorder="1"/>
    <xf numFmtId="166" fontId="6" fillId="0" borderId="0" xfId="0" applyNumberFormat="1" applyFont="1"/>
    <xf numFmtId="0" fontId="7" fillId="0" borderId="4" xfId="0" applyFont="1" applyBorder="1" applyAlignment="1">
      <alignment horizontal="left" vertical="center" wrapText="1"/>
    </xf>
    <xf numFmtId="0" fontId="8" fillId="0" borderId="5" xfId="0" applyFont="1" applyBorder="1" applyAlignment="1">
      <alignment wrapText="1"/>
    </xf>
    <xf numFmtId="0" fontId="8" fillId="0" borderId="5" xfId="0" applyFont="1" applyBorder="1" applyAlignment="1">
      <alignment horizontal="left" wrapText="1"/>
    </xf>
    <xf numFmtId="0" fontId="8" fillId="0" borderId="6" xfId="0" applyFont="1" applyBorder="1" applyAlignment="1">
      <alignment horizontal="left" vertical="top" wrapText="1"/>
    </xf>
    <xf numFmtId="0" fontId="12" fillId="0" borderId="0" xfId="0" applyFont="1"/>
    <xf numFmtId="3" fontId="12" fillId="0" borderId="0" xfId="0" applyNumberFormat="1" applyFont="1"/>
    <xf numFmtId="3" fontId="13" fillId="3" borderId="16" xfId="0" applyNumberFormat="1" applyFont="1" applyFill="1" applyBorder="1"/>
    <xf numFmtId="3" fontId="13" fillId="0" borderId="17" xfId="0" applyNumberFormat="1" applyFont="1" applyBorder="1"/>
    <xf numFmtId="3" fontId="13" fillId="0" borderId="18" xfId="0" applyNumberFormat="1" applyFont="1" applyBorder="1"/>
    <xf numFmtId="10" fontId="12" fillId="0" borderId="20" xfId="0" applyNumberFormat="1" applyFont="1" applyBorder="1"/>
    <xf numFmtId="10" fontId="12" fillId="0" borderId="21" xfId="0" applyNumberFormat="1" applyFont="1" applyBorder="1"/>
    <xf numFmtId="10" fontId="12" fillId="0" borderId="15" xfId="0" applyNumberFormat="1" applyFont="1" applyBorder="1"/>
    <xf numFmtId="0" fontId="12" fillId="0" borderId="25" xfId="0" applyFont="1" applyBorder="1"/>
    <xf numFmtId="0" fontId="15" fillId="0" borderId="25" xfId="0" applyFont="1" applyBorder="1"/>
    <xf numFmtId="3" fontId="12" fillId="0" borderId="26" xfId="0" applyNumberFormat="1" applyFont="1" applyBorder="1"/>
    <xf numFmtId="3" fontId="12" fillId="0" borderId="13" xfId="0" applyNumberFormat="1" applyFont="1" applyBorder="1"/>
    <xf numFmtId="3" fontId="12" fillId="0" borderId="27" xfId="0" applyNumberFormat="1" applyFont="1" applyBorder="1"/>
    <xf numFmtId="0" fontId="12" fillId="0" borderId="28" xfId="0" applyFont="1" applyBorder="1"/>
    <xf numFmtId="3" fontId="13" fillId="0" borderId="12" xfId="0" applyNumberFormat="1" applyFont="1" applyBorder="1" applyAlignment="1">
      <alignment horizontal="center"/>
    </xf>
    <xf numFmtId="3" fontId="13" fillId="0" borderId="14" xfId="0" applyNumberFormat="1" applyFont="1" applyBorder="1" applyAlignment="1">
      <alignment horizontal="center"/>
    </xf>
    <xf numFmtId="0" fontId="15" fillId="0" borderId="0" xfId="0" applyFont="1" applyAlignment="1">
      <alignment wrapText="1"/>
    </xf>
    <xf numFmtId="0" fontId="14" fillId="0" borderId="10" xfId="0" applyFont="1" applyBorder="1" applyAlignment="1">
      <alignment wrapText="1"/>
    </xf>
    <xf numFmtId="0" fontId="20" fillId="5" borderId="2" xfId="0" applyFont="1" applyFill="1" applyBorder="1" applyAlignment="1" applyProtection="1">
      <alignment vertical="center" wrapText="1"/>
      <protection locked="0"/>
    </xf>
    <xf numFmtId="0" fontId="3" fillId="4" borderId="0" xfId="0" applyFont="1" applyFill="1"/>
    <xf numFmtId="165" fontId="17" fillId="4" borderId="0" xfId="0" applyNumberFormat="1" applyFont="1" applyFill="1" applyAlignment="1">
      <alignment horizontal="left" vertical="center" wrapText="1"/>
    </xf>
    <xf numFmtId="164" fontId="9" fillId="4" borderId="0" xfId="0" applyNumberFormat="1" applyFont="1" applyFill="1" applyAlignment="1" applyProtection="1">
      <alignment horizontal="center" vertical="center" wrapText="1"/>
      <protection locked="0"/>
    </xf>
    <xf numFmtId="165" fontId="9" fillId="4" borderId="24" xfId="0" applyNumberFormat="1" applyFont="1" applyFill="1" applyBorder="1" applyAlignment="1">
      <alignment horizontal="right" vertical="center" wrapText="1"/>
    </xf>
    <xf numFmtId="165" fontId="9" fillId="4" borderId="24" xfId="0" applyNumberFormat="1" applyFont="1" applyFill="1" applyBorder="1" applyAlignment="1" applyProtection="1">
      <alignment horizontal="right" vertical="center" wrapText="1"/>
      <protection locked="0"/>
    </xf>
    <xf numFmtId="0" fontId="10" fillId="4" borderId="34" xfId="0" applyFont="1" applyFill="1" applyBorder="1" applyAlignment="1">
      <alignment horizontal="right" vertical="center" wrapText="1"/>
    </xf>
    <xf numFmtId="10" fontId="10" fillId="4" borderId="35" xfId="0" applyNumberFormat="1" applyFont="1" applyFill="1" applyBorder="1" applyAlignment="1">
      <alignment horizontal="right" vertical="center" wrapText="1"/>
    </xf>
    <xf numFmtId="10" fontId="10" fillId="4" borderId="30" xfId="0" applyNumberFormat="1" applyFont="1" applyFill="1" applyBorder="1" applyAlignment="1">
      <alignment horizontal="right" vertical="center" wrapText="1"/>
    </xf>
    <xf numFmtId="165" fontId="9" fillId="4" borderId="13" xfId="0" applyNumberFormat="1" applyFont="1" applyFill="1" applyBorder="1" applyAlignment="1">
      <alignment horizontal="right" vertical="center" wrapText="1"/>
    </xf>
    <xf numFmtId="10" fontId="9" fillId="4" borderId="37" xfId="0" applyNumberFormat="1" applyFont="1" applyFill="1" applyBorder="1" applyAlignment="1">
      <alignment horizontal="right" vertical="center" wrapText="1"/>
    </xf>
    <xf numFmtId="0" fontId="21" fillId="0" borderId="0" xfId="0" applyFont="1"/>
    <xf numFmtId="165" fontId="9" fillId="0" borderId="24" xfId="0" applyNumberFormat="1" applyFont="1" applyFill="1" applyBorder="1" applyAlignment="1">
      <alignment horizontal="right" vertical="center" wrapText="1"/>
    </xf>
    <xf numFmtId="164" fontId="9" fillId="8" borderId="32" xfId="1" applyNumberFormat="1" applyFont="1" applyFill="1" applyBorder="1" applyAlignment="1" applyProtection="1">
      <alignment horizontal="right" vertical="center" wrapText="1"/>
      <protection locked="0"/>
    </xf>
    <xf numFmtId="0" fontId="22" fillId="9" borderId="13" xfId="0" applyFont="1" applyFill="1" applyBorder="1" applyAlignment="1">
      <alignment vertical="center" wrapText="1"/>
    </xf>
    <xf numFmtId="165" fontId="22" fillId="9" borderId="34" xfId="0" applyNumberFormat="1" applyFont="1" applyFill="1" applyBorder="1" applyAlignment="1">
      <alignment horizontal="left" vertical="center" wrapText="1"/>
    </xf>
    <xf numFmtId="10" fontId="22" fillId="4" borderId="32" xfId="0" applyNumberFormat="1" applyFont="1" applyFill="1" applyBorder="1" applyAlignment="1">
      <alignment horizontal="center" vertical="center" wrapText="1"/>
    </xf>
    <xf numFmtId="10" fontId="22" fillId="4" borderId="32" xfId="0" applyNumberFormat="1" applyFont="1" applyFill="1" applyBorder="1" applyAlignment="1" applyProtection="1">
      <alignment horizontal="center" vertical="center" wrapText="1"/>
      <protection locked="0"/>
    </xf>
    <xf numFmtId="165" fontId="22" fillId="4" borderId="32" xfId="0" applyNumberFormat="1" applyFont="1" applyFill="1" applyBorder="1" applyAlignment="1">
      <alignment horizontal="center" vertical="center" wrapText="1"/>
    </xf>
    <xf numFmtId="164" fontId="22" fillId="4" borderId="32" xfId="0" applyNumberFormat="1" applyFont="1" applyFill="1" applyBorder="1" applyAlignment="1">
      <alignment horizontal="center" vertical="center" wrapText="1"/>
    </xf>
    <xf numFmtId="10" fontId="22" fillId="4" borderId="15" xfId="0" applyNumberFormat="1" applyFont="1" applyFill="1" applyBorder="1" applyAlignment="1" applyProtection="1">
      <alignment horizontal="center" vertical="center" wrapText="1"/>
      <protection locked="0"/>
    </xf>
    <xf numFmtId="0" fontId="22" fillId="7" borderId="32" xfId="0" applyFont="1" applyFill="1" applyBorder="1" applyAlignment="1">
      <alignment horizontal="center" vertical="center" wrapText="1"/>
    </xf>
    <xf numFmtId="10" fontId="22" fillId="7" borderId="32" xfId="0" applyNumberFormat="1" applyFont="1" applyFill="1" applyBorder="1" applyAlignment="1">
      <alignment horizontal="center" vertical="center" wrapText="1"/>
    </xf>
    <xf numFmtId="164" fontId="22" fillId="7" borderId="32" xfId="0" applyNumberFormat="1" applyFont="1" applyFill="1" applyBorder="1" applyAlignment="1">
      <alignment horizontal="center" vertical="center" wrapText="1"/>
    </xf>
    <xf numFmtId="10" fontId="22" fillId="7" borderId="15" xfId="0" applyNumberFormat="1" applyFont="1" applyFill="1" applyBorder="1" applyAlignment="1">
      <alignment horizontal="center" vertical="center" wrapText="1"/>
    </xf>
    <xf numFmtId="44" fontId="9" fillId="4" borderId="32" xfId="1" applyFont="1" applyFill="1" applyBorder="1" applyAlignment="1" applyProtection="1">
      <alignment horizontal="left" vertical="center" wrapText="1"/>
      <protection locked="0"/>
    </xf>
    <xf numFmtId="44" fontId="9" fillId="0" borderId="32" xfId="1" applyFont="1" applyFill="1" applyBorder="1" applyAlignment="1" applyProtection="1">
      <alignment horizontal="left" vertical="center" wrapText="1"/>
      <protection locked="0"/>
    </xf>
    <xf numFmtId="44" fontId="10" fillId="4" borderId="35" xfId="1" applyFont="1" applyFill="1" applyBorder="1" applyAlignment="1">
      <alignment horizontal="left" vertical="center" wrapText="1"/>
    </xf>
    <xf numFmtId="44" fontId="10" fillId="4" borderId="37" xfId="1" applyFont="1" applyFill="1" applyBorder="1" applyAlignment="1">
      <alignment horizontal="left" vertical="center" wrapText="1"/>
    </xf>
    <xf numFmtId="0" fontId="23" fillId="0" borderId="0" xfId="0" applyFont="1"/>
    <xf numFmtId="0" fontId="6" fillId="0" borderId="7" xfId="0" applyFont="1" applyFill="1" applyBorder="1" applyAlignment="1">
      <alignment vertical="center" wrapText="1"/>
    </xf>
    <xf numFmtId="0" fontId="0" fillId="0" borderId="0" xfId="0" applyFill="1" applyBorder="1" applyAlignment="1"/>
    <xf numFmtId="0" fontId="0" fillId="0" borderId="0" xfId="0" applyFill="1" applyBorder="1" applyAlignment="1">
      <alignment vertical="center" wrapText="1"/>
    </xf>
    <xf numFmtId="44" fontId="11" fillId="0" borderId="0" xfId="1" applyFont="1" applyFill="1" applyBorder="1" applyAlignment="1" applyProtection="1">
      <alignment horizontal="right" vertical="center" wrapText="1"/>
      <protection locked="0"/>
    </xf>
    <xf numFmtId="44" fontId="6" fillId="0" borderId="0" xfId="1" applyFont="1" applyFill="1" applyBorder="1" applyAlignment="1"/>
    <xf numFmtId="0" fontId="17" fillId="0" borderId="0" xfId="0" applyFont="1" applyFill="1" applyBorder="1" applyAlignment="1">
      <alignment vertical="center" wrapText="1"/>
    </xf>
    <xf numFmtId="0" fontId="0" fillId="0" borderId="0" xfId="0" applyBorder="1"/>
    <xf numFmtId="0" fontId="26" fillId="6" borderId="3" xfId="0" applyFont="1" applyFill="1" applyBorder="1" applyAlignment="1">
      <alignment horizontal="center" vertical="center" wrapText="1"/>
    </xf>
    <xf numFmtId="0" fontId="9" fillId="4" borderId="40" xfId="0" applyFont="1" applyFill="1" applyBorder="1" applyAlignment="1" applyProtection="1">
      <alignment vertical="center" wrapText="1"/>
      <protection locked="0"/>
    </xf>
    <xf numFmtId="0" fontId="9" fillId="4" borderId="39" xfId="0" applyFont="1" applyFill="1" applyBorder="1" applyAlignment="1" applyProtection="1">
      <alignment vertical="center" wrapText="1"/>
      <protection locked="0"/>
    </xf>
    <xf numFmtId="10" fontId="9" fillId="8" borderId="32" xfId="2" applyNumberFormat="1" applyFont="1" applyFill="1" applyBorder="1" applyAlignment="1">
      <alignment horizontal="right" vertical="center" wrapText="1"/>
    </xf>
    <xf numFmtId="165" fontId="28" fillId="6" borderId="2" xfId="0" applyNumberFormat="1" applyFont="1" applyFill="1" applyBorder="1" applyAlignment="1">
      <alignment horizontal="left" vertical="center" wrapText="1"/>
    </xf>
    <xf numFmtId="0" fontId="31" fillId="0" borderId="5" xfId="0" applyFont="1" applyBorder="1" applyAlignment="1">
      <alignment horizontal="left" vertical="center" wrapText="1"/>
    </xf>
    <xf numFmtId="0" fontId="14" fillId="0" borderId="19" xfId="0" applyFont="1" applyBorder="1"/>
    <xf numFmtId="0" fontId="15" fillId="0" borderId="22" xfId="0" applyFont="1" applyBorder="1"/>
    <xf numFmtId="0" fontId="12" fillId="0" borderId="25" xfId="0" quotePrefix="1" applyFont="1" applyBorder="1"/>
    <xf numFmtId="3" fontId="13" fillId="0" borderId="29" xfId="0" applyNumberFormat="1" applyFont="1" applyBorder="1" applyAlignment="1">
      <alignment horizontal="center"/>
    </xf>
    <xf numFmtId="3" fontId="13" fillId="0" borderId="14" xfId="0" applyNumberFormat="1" applyFont="1" applyBorder="1"/>
    <xf numFmtId="3" fontId="13" fillId="0" borderId="2" xfId="0" applyNumberFormat="1" applyFont="1" applyBorder="1" applyAlignment="1">
      <alignment horizontal="right"/>
    </xf>
    <xf numFmtId="0" fontId="13" fillId="0" borderId="3" xfId="0" applyFont="1" applyBorder="1"/>
    <xf numFmtId="0" fontId="24" fillId="0" borderId="0" xfId="0" applyFont="1" applyAlignment="1">
      <alignment horizontal="center" vertical="center"/>
    </xf>
    <xf numFmtId="0" fontId="25" fillId="0" borderId="0" xfId="0" applyFont="1" applyAlignment="1">
      <alignment horizontal="center" vertical="center"/>
    </xf>
    <xf numFmtId="164" fontId="19" fillId="6" borderId="14" xfId="0" applyNumberFormat="1" applyFont="1" applyFill="1" applyBorder="1" applyAlignment="1" applyProtection="1">
      <alignment horizontal="center" vertical="center" wrapText="1"/>
      <protection locked="0"/>
    </xf>
    <xf numFmtId="164" fontId="19" fillId="6" borderId="8" xfId="0" applyNumberFormat="1" applyFont="1" applyFill="1" applyBorder="1" applyAlignment="1" applyProtection="1">
      <alignment horizontal="center" vertical="center" wrapText="1"/>
      <protection locked="0"/>
    </xf>
    <xf numFmtId="164" fontId="19" fillId="6" borderId="12" xfId="0" applyNumberFormat="1" applyFont="1" applyFill="1" applyBorder="1" applyAlignment="1" applyProtection="1">
      <alignment horizontal="center" vertical="center" wrapText="1"/>
      <protection locked="0"/>
    </xf>
    <xf numFmtId="0" fontId="6" fillId="0" borderId="37" xfId="0" applyFont="1" applyFill="1" applyBorder="1" applyAlignment="1"/>
    <xf numFmtId="0" fontId="6" fillId="0" borderId="42" xfId="0" applyFont="1" applyFill="1" applyBorder="1" applyAlignment="1"/>
    <xf numFmtId="0" fontId="6" fillId="0" borderId="38" xfId="0" applyFont="1" applyFill="1" applyBorder="1" applyAlignment="1"/>
    <xf numFmtId="0" fontId="6" fillId="0" borderId="43" xfId="0" applyFont="1" applyFill="1" applyBorder="1" applyAlignment="1"/>
    <xf numFmtId="10" fontId="18" fillId="6" borderId="36" xfId="0" applyNumberFormat="1" applyFont="1" applyFill="1" applyBorder="1" applyAlignment="1">
      <alignment horizontal="center" vertical="center" wrapText="1"/>
    </xf>
    <xf numFmtId="10" fontId="18" fillId="6" borderId="33" xfId="0" applyNumberFormat="1" applyFont="1" applyFill="1" applyBorder="1" applyAlignment="1">
      <alignment horizontal="center" vertical="center" wrapText="1"/>
    </xf>
    <xf numFmtId="10" fontId="18" fillId="6" borderId="31" xfId="0" applyNumberFormat="1" applyFont="1" applyFill="1" applyBorder="1" applyAlignment="1">
      <alignment horizontal="center" vertical="center" wrapText="1"/>
    </xf>
    <xf numFmtId="10" fontId="18" fillId="6" borderId="23" xfId="0" applyNumberFormat="1" applyFont="1" applyFill="1" applyBorder="1" applyAlignment="1">
      <alignment horizontal="center" vertical="center" wrapText="1"/>
    </xf>
    <xf numFmtId="10" fontId="18" fillId="6" borderId="32" xfId="0" applyNumberFormat="1" applyFont="1" applyFill="1" applyBorder="1" applyAlignment="1">
      <alignment horizontal="center" vertical="center" wrapText="1"/>
    </xf>
    <xf numFmtId="10" fontId="18" fillId="6" borderId="15" xfId="0" applyNumberFormat="1" applyFont="1" applyFill="1" applyBorder="1" applyAlignment="1">
      <alignment horizontal="center" vertical="center" wrapText="1"/>
    </xf>
    <xf numFmtId="164" fontId="22" fillId="4" borderId="35" xfId="0" applyNumberFormat="1" applyFont="1" applyFill="1" applyBorder="1" applyAlignment="1" applyProtection="1">
      <alignment horizontal="center" vertical="center" wrapText="1"/>
      <protection locked="0"/>
    </xf>
    <xf numFmtId="164" fontId="22" fillId="4" borderId="30" xfId="0" applyNumberFormat="1" applyFont="1" applyFill="1" applyBorder="1" applyAlignment="1" applyProtection="1">
      <alignment horizontal="center" vertical="center" wrapText="1"/>
      <protection locked="0"/>
    </xf>
    <xf numFmtId="0" fontId="19" fillId="6" borderId="11" xfId="0" applyFont="1" applyFill="1" applyBorder="1" applyAlignment="1">
      <alignment horizontal="left" vertical="center" wrapText="1"/>
    </xf>
    <xf numFmtId="0" fontId="17" fillId="6" borderId="9" xfId="0" applyFont="1" applyFill="1" applyBorder="1" applyAlignment="1">
      <alignment horizontal="left" vertical="center" wrapText="1"/>
    </xf>
    <xf numFmtId="165" fontId="22" fillId="9" borderId="24" xfId="0" applyNumberFormat="1" applyFont="1" applyFill="1" applyBorder="1" applyAlignment="1">
      <alignment horizontal="left" vertical="center" wrapText="1"/>
    </xf>
    <xf numFmtId="7" fontId="27" fillId="4" borderId="3" xfId="1" applyNumberFormat="1" applyFont="1" applyFill="1" applyBorder="1" applyAlignment="1" applyProtection="1">
      <alignment horizontal="center" vertical="center" wrapText="1"/>
      <protection locked="0"/>
    </xf>
    <xf numFmtId="7" fontId="27" fillId="4" borderId="41" xfId="1" applyNumberFormat="1" applyFont="1" applyFill="1" applyBorder="1" applyAlignment="1" applyProtection="1">
      <alignment horizontal="center" vertical="center" wrapText="1"/>
      <protection locked="0"/>
    </xf>
    <xf numFmtId="0" fontId="16" fillId="0" borderId="0" xfId="0" applyFont="1" applyAlignment="1">
      <alignment horizontal="center" vertical="center" wrapText="1"/>
    </xf>
    <xf numFmtId="0" fontId="31" fillId="0" borderId="5" xfId="0" applyFont="1" applyFill="1" applyBorder="1" applyAlignment="1">
      <alignment horizontal="left" vertical="top" wrapText="1"/>
    </xf>
    <xf numFmtId="0" fontId="33" fillId="0" borderId="5" xfId="0" applyFont="1" applyBorder="1" applyAlignment="1">
      <alignment horizontal="left" vertical="top" wrapText="1"/>
    </xf>
    <xf numFmtId="0" fontId="31" fillId="0" borderId="5" xfId="0" applyFont="1" applyBorder="1" applyAlignment="1">
      <alignment horizontal="left" vertical="top" wrapText="1"/>
    </xf>
  </cellXfs>
  <cellStyles count="3">
    <cellStyle name="Currency" xfId="1" builtinId="4"/>
    <cellStyle name="Normal" xfId="0" builtinId="0"/>
    <cellStyle name="Percent" xfId="2" builtinId="5"/>
  </cellStyles>
  <dxfs count="6">
    <dxf>
      <font>
        <b val="0"/>
        <i val="0"/>
        <strike val="0"/>
        <condense val="0"/>
        <extend val="0"/>
        <outline val="0"/>
        <shadow val="0"/>
        <u val="none"/>
        <vertAlign val="baseline"/>
        <sz val="18"/>
        <color auto="1"/>
        <name val="Calibri"/>
        <scheme val="minor"/>
      </font>
      <fill>
        <patternFill patternType="solid">
          <fgColor indexed="64"/>
          <bgColor theme="0" tint="-0.14999847407452621"/>
        </patternFill>
      </fill>
      <alignment vertical="center" textRotation="0" wrapText="1" indent="0" justifyLastLine="0" shrinkToFit="0" readingOrder="0"/>
      <border diagonalUp="0" diagonalDown="0" outline="0">
        <left/>
        <right/>
        <top style="medium">
          <color auto="1"/>
        </top>
        <bottom style="medium">
          <color auto="1"/>
        </bottom>
      </border>
      <protection locked="0" hidden="0"/>
    </dxf>
    <dxf>
      <border>
        <top style="thin">
          <color auto="1"/>
        </top>
        <vertical/>
        <horizontal/>
      </border>
    </dxf>
    <dxf>
      <border>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8"/>
        <color auto="1"/>
        <name val="Calibri"/>
        <scheme val="minor"/>
      </font>
      <fill>
        <patternFill patternType="solid">
          <fgColor indexed="64"/>
          <bgColor theme="0" tint="-0.14999847407452621"/>
        </patternFill>
      </fill>
      <alignment vertical="center" textRotation="0" wrapText="1" indent="0" justifyLastLine="0" shrinkToFit="0" readingOrder="0"/>
      <border diagonalUp="0" diagonalDown="0" outline="0"/>
      <protection locked="0" hidden="0"/>
    </dxf>
    <dxf>
      <font>
        <b val="0"/>
        <i val="0"/>
        <strike val="0"/>
        <condense val="0"/>
        <extend val="0"/>
        <outline val="0"/>
        <shadow val="0"/>
        <u val="none"/>
        <vertAlign val="baseline"/>
        <sz val="24"/>
        <color theme="0"/>
        <name val="Calibri"/>
        <scheme val="minor"/>
      </font>
      <fill>
        <patternFill patternType="solid">
          <fgColor theme="1"/>
          <bgColor theme="3"/>
        </patternFill>
      </fill>
      <alignment vertical="center" textRotation="0" wrapText="1" indent="0" justifyLastLine="0" shrinkToFit="0" readingOrder="0"/>
      <border diagonalUp="0" diagonalDown="0">
        <left/>
        <right/>
        <top/>
        <bottom/>
        <vertical/>
        <horizontal/>
      </border>
      <protection locked="0" hidden="0"/>
    </dxf>
  </dxfs>
  <tableStyles count="0" defaultTableStyle="TableStyleMedium9" defaultPivotStyle="PivotStyleLight16"/>
  <colors>
    <mruColors>
      <color rgb="FFFFFFCC"/>
      <color rgb="FFCCFFCC"/>
      <color rgb="FFCCFFFF"/>
      <color rgb="FFFFFF99"/>
      <color rgb="FF00DA00"/>
      <color rgb="FF14BCDE"/>
      <color rgb="FF40D1EE"/>
      <color rgb="FF4EF40C"/>
      <color rgb="FF00DA63"/>
      <color rgb="FF00A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xdr:col>
      <xdr:colOff>495300</xdr:colOff>
      <xdr:row>12</xdr:row>
      <xdr:rowOff>628650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423035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HAB\DPD\Projects\Formula\FY24%20Formulas\Official%20Folder\FY24%20Part%20A%20MRS%20Partia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HAB\DPD\Projects\Formula\FY24%20Formulas\CDC%20Data\WICY%20FY24%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heetName val="Source Data"/>
      <sheetName val="Transfers to States"/>
      <sheetName val="Partials"/>
      <sheetName val="Formula EMA"/>
      <sheetName val="Formula TGA"/>
      <sheetName val="Priority"/>
      <sheetName val="Supplemental + Priority"/>
      <sheetName val="MAI"/>
      <sheetName val="Formula Comparison"/>
      <sheetName val="Supplemental Comparison"/>
      <sheetName val="MAI Comparison"/>
      <sheetName val="Total Part A Awards"/>
      <sheetName val="Accounting Report"/>
      <sheetName val="FIA Report"/>
      <sheetName val="Press Release"/>
    </sheetNames>
    <sheetDataSet>
      <sheetData sheetId="0" refreshError="1"/>
      <sheetData sheetId="1">
        <row r="3">
          <cell r="G3" t="str">
            <v>Atlanta, GA</v>
          </cell>
          <cell r="H3" t="str">
            <v>ATLANTA, GA</v>
          </cell>
          <cell r="I3">
            <v>37834</v>
          </cell>
        </row>
        <row r="4">
          <cell r="G4" t="str">
            <v>Baltimore, MD</v>
          </cell>
          <cell r="H4" t="str">
            <v>BALTIMORE, MD</v>
          </cell>
          <cell r="I4">
            <v>17794</v>
          </cell>
        </row>
        <row r="5">
          <cell r="G5" t="str">
            <v>Boston, MA</v>
          </cell>
          <cell r="H5" t="str">
            <v>BOSTON-BROCKTN-NASHUA,MA-NH NECMA</v>
          </cell>
          <cell r="I5">
            <v>18487</v>
          </cell>
        </row>
        <row r="6">
          <cell r="G6" t="str">
            <v>Chicago, IL</v>
          </cell>
          <cell r="H6" t="str">
            <v>CHICAGO, IL</v>
          </cell>
          <cell r="I6">
            <v>33269</v>
          </cell>
        </row>
        <row r="7">
          <cell r="G7" t="str">
            <v>Dallas, TX</v>
          </cell>
          <cell r="H7" t="str">
            <v>DALLAS, TX</v>
          </cell>
          <cell r="I7">
            <v>24918</v>
          </cell>
        </row>
        <row r="8">
          <cell r="G8" t="str">
            <v>Detroit, MI</v>
          </cell>
          <cell r="H8" t="str">
            <v>DETROIT, MI</v>
          </cell>
          <cell r="I8">
            <v>12008</v>
          </cell>
        </row>
        <row r="9">
          <cell r="G9" t="str">
            <v>Fort Lauderdale, FL</v>
          </cell>
          <cell r="H9" t="str">
            <v>FORT LAUDERDALE, FL</v>
          </cell>
          <cell r="I9">
            <v>19253</v>
          </cell>
        </row>
        <row r="10">
          <cell r="G10" t="str">
            <v>Houston, TX</v>
          </cell>
          <cell r="H10" t="str">
            <v>HOUSTON, TX</v>
          </cell>
          <cell r="I10">
            <v>32221</v>
          </cell>
        </row>
        <row r="11">
          <cell r="G11" t="str">
            <v>Los Angeles, CA</v>
          </cell>
          <cell r="H11" t="str">
            <v>LOS ANGELES-LONG BEACH, CA</v>
          </cell>
          <cell r="I11">
            <v>54986</v>
          </cell>
        </row>
        <row r="12">
          <cell r="G12" t="str">
            <v>Miami, FL</v>
          </cell>
          <cell r="H12" t="str">
            <v>MIAMI, FL</v>
          </cell>
          <cell r="I12">
            <v>31786</v>
          </cell>
        </row>
        <row r="13">
          <cell r="G13" t="str">
            <v>Mineola, NY</v>
          </cell>
          <cell r="H13" t="str">
            <v>NASSAU-SUFFOLK, NY</v>
          </cell>
          <cell r="I13">
            <v>6414</v>
          </cell>
        </row>
        <row r="14">
          <cell r="G14" t="str">
            <v>New Haven, CT</v>
          </cell>
          <cell r="H14" t="str">
            <v>N HAVN-BRPT-DNBRY-WTRBRY,CT NECMA</v>
          </cell>
          <cell r="I14">
            <v>6128</v>
          </cell>
        </row>
        <row r="15">
          <cell r="G15" t="str">
            <v>New Orleans, LA</v>
          </cell>
          <cell r="H15" t="str">
            <v>NEW ORLEANS, LA</v>
          </cell>
          <cell r="I15">
            <v>9206</v>
          </cell>
        </row>
        <row r="16">
          <cell r="G16" t="str">
            <v>New York, NY</v>
          </cell>
          <cell r="H16" t="str">
            <v>NEW YORK, NY</v>
          </cell>
          <cell r="I16">
            <v>102604</v>
          </cell>
        </row>
        <row r="17">
          <cell r="G17" t="str">
            <v>Newark, NJ</v>
          </cell>
          <cell r="H17" t="str">
            <v>NEWARK, NJ</v>
          </cell>
          <cell r="I17">
            <v>13991</v>
          </cell>
        </row>
        <row r="18">
          <cell r="G18" t="str">
            <v>Orlando, FL</v>
          </cell>
          <cell r="H18" t="str">
            <v>ORLANDO, FL</v>
          </cell>
          <cell r="I18">
            <v>13684</v>
          </cell>
        </row>
        <row r="19">
          <cell r="G19" t="str">
            <v>Philadelphia, PA</v>
          </cell>
          <cell r="H19" t="str">
            <v>PHILADELPHIA, PA-NJ</v>
          </cell>
          <cell r="I19">
            <v>25844</v>
          </cell>
        </row>
        <row r="20">
          <cell r="G20" t="str">
            <v>Phoenix, AZ</v>
          </cell>
          <cell r="H20" t="str">
            <v>PHOENIX-MESA, AZ</v>
          </cell>
          <cell r="I20">
            <v>13195</v>
          </cell>
        </row>
        <row r="21">
          <cell r="G21" t="str">
            <v>San Diego, CA</v>
          </cell>
          <cell r="H21" t="str">
            <v>SAN DIEGO, CA</v>
          </cell>
          <cell r="I21">
            <v>14567</v>
          </cell>
        </row>
        <row r="22">
          <cell r="G22" t="str">
            <v>San Francisco, CA</v>
          </cell>
          <cell r="H22" t="str">
            <v>SAN FRANCISCO, CA</v>
          </cell>
          <cell r="I22">
            <v>17493</v>
          </cell>
        </row>
        <row r="23">
          <cell r="G23" t="str">
            <v>San Juan, PR</v>
          </cell>
          <cell r="H23" t="str">
            <v>SAN JUAN-BAYAMON, PR</v>
          </cell>
          <cell r="I23">
            <v>11680</v>
          </cell>
        </row>
        <row r="24">
          <cell r="G24" t="str">
            <v>Tampa, FL</v>
          </cell>
          <cell r="H24" t="str">
            <v>TAMPA-ST. PETE.-CLEARWATER, FL</v>
          </cell>
          <cell r="I24">
            <v>13058</v>
          </cell>
        </row>
        <row r="25">
          <cell r="G25" t="str">
            <v>Washington, DC</v>
          </cell>
          <cell r="H25" t="str">
            <v>WASHINGTON, DC-MD-VA-WV</v>
          </cell>
          <cell r="I25">
            <v>37079</v>
          </cell>
        </row>
        <row r="26">
          <cell r="G26" t="str">
            <v>West Palm Beach, FL</v>
          </cell>
          <cell r="H26" t="str">
            <v>WEST PALM BEACH-BOCA RATON, FL</v>
          </cell>
          <cell r="I26">
            <v>8659</v>
          </cell>
        </row>
        <row r="27">
          <cell r="G27" t="str">
            <v>Austin, TX</v>
          </cell>
          <cell r="H27" t="str">
            <v>AUSTIN-SAN MARCOS, TX</v>
          </cell>
          <cell r="I27">
            <v>6944</v>
          </cell>
        </row>
        <row r="28">
          <cell r="G28" t="str">
            <v>Baton Rouge, LA</v>
          </cell>
          <cell r="H28" t="str">
            <v>Baton Rouge, LA MSA</v>
          </cell>
          <cell r="I28">
            <v>5534</v>
          </cell>
        </row>
        <row r="29">
          <cell r="G29" t="str">
            <v>Charlotte, NC</v>
          </cell>
          <cell r="H29" t="str">
            <v>Charlotte-Gastonia-Concord, NC-SC MSA</v>
          </cell>
          <cell r="I29">
            <v>8366</v>
          </cell>
        </row>
        <row r="30">
          <cell r="G30" t="str">
            <v>Cleveland, OH</v>
          </cell>
          <cell r="H30" t="str">
            <v>CLEVELAND-LORAIN-ELYRIA, OH</v>
          </cell>
          <cell r="I30">
            <v>5984</v>
          </cell>
        </row>
        <row r="31">
          <cell r="G31" t="str">
            <v>Columbus, OH</v>
          </cell>
          <cell r="H31" t="str">
            <v>Columbus, OH MSA</v>
          </cell>
          <cell r="I31">
            <v>6220</v>
          </cell>
        </row>
        <row r="32">
          <cell r="G32" t="str">
            <v>Denver, CO</v>
          </cell>
          <cell r="H32" t="str">
            <v>DENVER, CO</v>
          </cell>
          <cell r="I32">
            <v>9746</v>
          </cell>
        </row>
        <row r="33">
          <cell r="G33" t="str">
            <v>Fort Worth, TX</v>
          </cell>
          <cell r="H33" t="str">
            <v>FORT WORTH-ARLINGTON, TX</v>
          </cell>
          <cell r="I33">
            <v>6745</v>
          </cell>
        </row>
        <row r="34">
          <cell r="G34" t="str">
            <v>Hartford, CT</v>
          </cell>
          <cell r="H34" t="str">
            <v>HARTFORD CT NECMA</v>
          </cell>
          <cell r="I34">
            <v>3524</v>
          </cell>
        </row>
        <row r="35">
          <cell r="G35" t="str">
            <v>Indianapolis, IN</v>
          </cell>
          <cell r="H35" t="str">
            <v>Indianapolis, IN MSA</v>
          </cell>
          <cell r="I35">
            <v>6079</v>
          </cell>
        </row>
        <row r="36">
          <cell r="G36" t="str">
            <v>Jacksonville, FL</v>
          </cell>
          <cell r="H36" t="str">
            <v>JACKSONVILLE, FL</v>
          </cell>
          <cell r="I36">
            <v>7638</v>
          </cell>
        </row>
        <row r="37">
          <cell r="G37" t="str">
            <v>Kansas City, MO</v>
          </cell>
          <cell r="H37" t="str">
            <v>KANSAS CITY, MO-KS</v>
          </cell>
          <cell r="I37">
            <v>5649</v>
          </cell>
        </row>
        <row r="38">
          <cell r="G38" t="str">
            <v>Las Vegas, NV</v>
          </cell>
          <cell r="H38" t="str">
            <v>LAS VEGAS, NV-AZ</v>
          </cell>
          <cell r="I38">
            <v>9164</v>
          </cell>
        </row>
        <row r="39">
          <cell r="G39" t="str">
            <v>Memphis, TN</v>
          </cell>
          <cell r="H39" t="str">
            <v>Memphis, TN-MS-AR MSA</v>
          </cell>
          <cell r="I39">
            <v>8506</v>
          </cell>
        </row>
        <row r="40">
          <cell r="G40" t="str">
            <v>Minneapolis, MN</v>
          </cell>
          <cell r="H40" t="str">
            <v>MINNEAPOLIS-ST. PAUL, MN-WI</v>
          </cell>
          <cell r="I40">
            <v>7749</v>
          </cell>
        </row>
        <row r="41">
          <cell r="G41" t="str">
            <v>Nashville, TN</v>
          </cell>
          <cell r="H41" t="str">
            <v>Nashville-Davidson--Murfreesboro, TN MSA</v>
          </cell>
          <cell r="I41">
            <v>5847</v>
          </cell>
        </row>
        <row r="42">
          <cell r="G42" t="str">
            <v>New Brunswick, NJ</v>
          </cell>
          <cell r="H42" t="str">
            <v>MIDDLESEX-SOMERSET-HUNTERDON, NJ</v>
          </cell>
          <cell r="I42">
            <v>3371</v>
          </cell>
        </row>
        <row r="43">
          <cell r="G43" t="str">
            <v>Norfolk, VA</v>
          </cell>
          <cell r="H43" t="str">
            <v>NORFOLK-VA BEACH-NEWPORT NEWS, VA</v>
          </cell>
          <cell r="I43">
            <v>7409</v>
          </cell>
        </row>
        <row r="44">
          <cell r="G44" t="str">
            <v>Oakland, CA</v>
          </cell>
          <cell r="H44" t="str">
            <v>OAKLAND, CA</v>
          </cell>
          <cell r="I44">
            <v>9105</v>
          </cell>
        </row>
        <row r="45">
          <cell r="G45" t="str">
            <v>Paterson, NJ</v>
          </cell>
          <cell r="H45" t="str">
            <v>BERGEN-PASSAIC, NJ</v>
          </cell>
          <cell r="I45">
            <v>4691</v>
          </cell>
        </row>
        <row r="46">
          <cell r="G46" t="str">
            <v>Ponce, PR</v>
          </cell>
          <cell r="H46" t="str">
            <v>PONCE, PR</v>
          </cell>
        </row>
        <row r="47">
          <cell r="G47" t="str">
            <v>Portland, OR</v>
          </cell>
          <cell r="H47" t="str">
            <v>PORTLAND-VANCOUVER, OR-WA</v>
          </cell>
          <cell r="I47">
            <v>5333</v>
          </cell>
        </row>
        <row r="48">
          <cell r="G48" t="str">
            <v>Sacramento, CA</v>
          </cell>
          <cell r="H48" t="str">
            <v>SACRAMENTO, CA</v>
          </cell>
          <cell r="I48">
            <v>4697</v>
          </cell>
        </row>
        <row r="49">
          <cell r="G49" t="str">
            <v>Saint Louis, MO</v>
          </cell>
          <cell r="H49" t="str">
            <v>ST. LOUIS, MO-IL</v>
          </cell>
          <cell r="I49">
            <v>8043</v>
          </cell>
        </row>
        <row r="50">
          <cell r="G50" t="str">
            <v>San Antonio, TX</v>
          </cell>
          <cell r="H50" t="str">
            <v>SAN ANTONIO, TX</v>
          </cell>
          <cell r="I50">
            <v>7553</v>
          </cell>
        </row>
        <row r="51">
          <cell r="G51" t="str">
            <v>San Bernardino, CA</v>
          </cell>
          <cell r="H51" t="str">
            <v>RIVERSIDE-SAN BERNARDINO, CA</v>
          </cell>
          <cell r="I51">
            <v>11282</v>
          </cell>
        </row>
        <row r="52">
          <cell r="G52" t="str">
            <v>San Jose, CA</v>
          </cell>
          <cell r="H52" t="str">
            <v>SAN JOSE, CA</v>
          </cell>
          <cell r="I52">
            <v>4206</v>
          </cell>
        </row>
        <row r="53">
          <cell r="G53" t="str">
            <v>Santa Ana, CA</v>
          </cell>
          <cell r="H53" t="str">
            <v>ORANGE COUNTY, CA</v>
          </cell>
          <cell r="I53">
            <v>8344</v>
          </cell>
        </row>
        <row r="54">
          <cell r="G54" t="str">
            <v>Seattle, WA</v>
          </cell>
          <cell r="H54" t="str">
            <v>SEATTLE-BELLEVUE-EVERETT, WA</v>
          </cell>
          <cell r="I54">
            <v>9287</v>
          </cell>
        </row>
        <row r="55">
          <cell r="G55" t="str">
            <v>Secaucus, NJ</v>
          </cell>
          <cell r="H55" t="str">
            <v>JERSEY CITY, NJ</v>
          </cell>
          <cell r="I55">
            <v>5751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_TGA_TOTAL"/>
      <sheetName val="EMA_TGA_WICY"/>
      <sheetName val="NEW_TGA_WICY"/>
      <sheetName val="WICY Combined"/>
      <sheetName val="WICY TOTAL"/>
      <sheetName val="NEW_TGA_TOTAL"/>
      <sheetName val="STATE_TOTAL"/>
      <sheetName val="STATE_WICY"/>
    </sheetNames>
    <sheetDataSet>
      <sheetData sheetId="0"/>
      <sheetData sheetId="1"/>
      <sheetData sheetId="2"/>
      <sheetData sheetId="3"/>
      <sheetData sheetId="4">
        <row r="2">
          <cell r="A2" t="str">
            <v>Atlanta, GA</v>
          </cell>
          <cell r="B2">
            <v>7064</v>
          </cell>
          <cell r="C2">
            <v>1293</v>
          </cell>
          <cell r="D2">
            <v>30</v>
          </cell>
          <cell r="E2">
            <v>1</v>
          </cell>
        </row>
        <row r="3">
          <cell r="A3" t="str">
            <v>Austin, TX</v>
          </cell>
          <cell r="B3">
            <v>899</v>
          </cell>
          <cell r="C3">
            <v>181</v>
          </cell>
          <cell r="D3">
            <v>2</v>
          </cell>
          <cell r="E3">
            <v>0</v>
          </cell>
        </row>
        <row r="4">
          <cell r="A4" t="str">
            <v>Baltimore, MD</v>
          </cell>
          <cell r="B4">
            <v>5969</v>
          </cell>
          <cell r="C4">
            <v>327</v>
          </cell>
          <cell r="D4">
            <v>8</v>
          </cell>
          <cell r="E4">
            <v>2</v>
          </cell>
        </row>
        <row r="5">
          <cell r="A5" t="str">
            <v>Baton Rouge, LA</v>
          </cell>
          <cell r="B5">
            <v>1885</v>
          </cell>
          <cell r="C5">
            <v>199</v>
          </cell>
          <cell r="D5">
            <v>9</v>
          </cell>
          <cell r="E5">
            <v>0</v>
          </cell>
        </row>
        <row r="6">
          <cell r="A6" t="str">
            <v>Boston, MA</v>
          </cell>
          <cell r="B6">
            <v>5237</v>
          </cell>
          <cell r="C6">
            <v>201</v>
          </cell>
          <cell r="D6">
            <v>15</v>
          </cell>
          <cell r="E6">
            <v>0</v>
          </cell>
        </row>
        <row r="7">
          <cell r="A7" t="str">
            <v>Charlotte, NC</v>
          </cell>
          <cell r="B7">
            <v>2041</v>
          </cell>
          <cell r="C7">
            <v>327</v>
          </cell>
          <cell r="D7">
            <v>12</v>
          </cell>
          <cell r="E7">
            <v>1</v>
          </cell>
        </row>
        <row r="8">
          <cell r="A8" t="str">
            <v>Chicago, IL</v>
          </cell>
          <cell r="B8">
            <v>6199</v>
          </cell>
          <cell r="C8">
            <v>835</v>
          </cell>
          <cell r="D8">
            <v>42</v>
          </cell>
          <cell r="E8">
            <v>0</v>
          </cell>
        </row>
        <row r="9">
          <cell r="A9" t="str">
            <v>Cleveland, OH</v>
          </cell>
          <cell r="B9">
            <v>1115</v>
          </cell>
          <cell r="C9">
            <v>216</v>
          </cell>
          <cell r="D9">
            <v>2</v>
          </cell>
          <cell r="E9">
            <v>0</v>
          </cell>
        </row>
        <row r="10">
          <cell r="A10" t="str">
            <v>Columbus, OH</v>
          </cell>
          <cell r="B10">
            <v>1189</v>
          </cell>
          <cell r="C10">
            <v>162</v>
          </cell>
          <cell r="D10">
            <v>8</v>
          </cell>
          <cell r="E10">
            <v>0</v>
          </cell>
        </row>
        <row r="11">
          <cell r="A11" t="str">
            <v>Dallas, TX</v>
          </cell>
          <cell r="B11">
            <v>4577</v>
          </cell>
          <cell r="C11">
            <v>717</v>
          </cell>
          <cell r="D11">
            <v>14</v>
          </cell>
          <cell r="E11">
            <v>2</v>
          </cell>
        </row>
        <row r="12">
          <cell r="A12" t="str">
            <v>Denver, CO</v>
          </cell>
          <cell r="B12">
            <v>1116</v>
          </cell>
          <cell r="C12">
            <v>153</v>
          </cell>
          <cell r="D12">
            <v>4</v>
          </cell>
          <cell r="E12">
            <v>0</v>
          </cell>
        </row>
        <row r="13">
          <cell r="A13" t="str">
            <v>Detroit, MI</v>
          </cell>
          <cell r="B13">
            <v>2431</v>
          </cell>
          <cell r="C13">
            <v>376</v>
          </cell>
          <cell r="D13">
            <v>5</v>
          </cell>
          <cell r="E13">
            <v>1</v>
          </cell>
        </row>
        <row r="14">
          <cell r="A14" t="str">
            <v>Fort Lauderdale, FL</v>
          </cell>
          <cell r="B14">
            <v>5245</v>
          </cell>
          <cell r="C14">
            <v>338</v>
          </cell>
          <cell r="D14">
            <v>10</v>
          </cell>
          <cell r="E14">
            <v>3</v>
          </cell>
        </row>
        <row r="15">
          <cell r="A15" t="str">
            <v>Fort Worth, TX</v>
          </cell>
          <cell r="B15">
            <v>1458</v>
          </cell>
          <cell r="C15">
            <v>280</v>
          </cell>
          <cell r="D15">
            <v>8</v>
          </cell>
          <cell r="E15">
            <v>0</v>
          </cell>
        </row>
        <row r="16">
          <cell r="A16" t="str">
            <v>Hartford, CT</v>
          </cell>
          <cell r="B16">
            <v>1108</v>
          </cell>
          <cell r="C16">
            <v>57</v>
          </cell>
          <cell r="D16">
            <v>2</v>
          </cell>
          <cell r="E16">
            <v>0</v>
          </cell>
        </row>
        <row r="17">
          <cell r="A17" t="str">
            <v>Houston, TX</v>
          </cell>
          <cell r="B17">
            <v>7461</v>
          </cell>
          <cell r="C17">
            <v>1067</v>
          </cell>
          <cell r="D17">
            <v>32</v>
          </cell>
          <cell r="E17">
            <v>1</v>
          </cell>
        </row>
        <row r="18">
          <cell r="A18" t="str">
            <v>Indianapolis, IN</v>
          </cell>
          <cell r="B18">
            <v>1150</v>
          </cell>
          <cell r="C18">
            <v>205</v>
          </cell>
          <cell r="D18">
            <v>7</v>
          </cell>
          <cell r="E18">
            <v>0</v>
          </cell>
        </row>
        <row r="19">
          <cell r="A19" t="str">
            <v>Jacksonville, FL</v>
          </cell>
          <cell r="B19">
            <v>2388</v>
          </cell>
          <cell r="C19">
            <v>233</v>
          </cell>
          <cell r="D19">
            <v>8</v>
          </cell>
          <cell r="E19">
            <v>0</v>
          </cell>
        </row>
        <row r="20">
          <cell r="A20" t="str">
            <v>Kansas City, MO</v>
          </cell>
          <cell r="B20">
            <v>939</v>
          </cell>
          <cell r="C20">
            <v>159</v>
          </cell>
          <cell r="D20">
            <v>2</v>
          </cell>
          <cell r="E20">
            <v>0</v>
          </cell>
        </row>
        <row r="21">
          <cell r="A21" t="str">
            <v>Las Vegas, NV</v>
          </cell>
          <cell r="B21">
            <v>1364</v>
          </cell>
          <cell r="C21">
            <v>226</v>
          </cell>
          <cell r="D21">
            <v>4</v>
          </cell>
          <cell r="E21">
            <v>1</v>
          </cell>
        </row>
        <row r="22">
          <cell r="A22" t="str">
            <v>Los Angeles, CA</v>
          </cell>
          <cell r="B22">
            <v>6040</v>
          </cell>
          <cell r="C22">
            <v>773</v>
          </cell>
          <cell r="D22">
            <v>20</v>
          </cell>
          <cell r="E22">
            <v>1</v>
          </cell>
        </row>
        <row r="23">
          <cell r="A23" t="str">
            <v>Memphis, TN</v>
          </cell>
          <cell r="B23">
            <v>2318</v>
          </cell>
          <cell r="C23">
            <v>420</v>
          </cell>
          <cell r="D23">
            <v>11</v>
          </cell>
          <cell r="E23">
            <v>1</v>
          </cell>
        </row>
        <row r="24">
          <cell r="A24" t="str">
            <v>Miami, FL</v>
          </cell>
          <cell r="B24">
            <v>7572</v>
          </cell>
          <cell r="C24">
            <v>492</v>
          </cell>
          <cell r="D24">
            <v>19</v>
          </cell>
          <cell r="E24">
            <v>0</v>
          </cell>
        </row>
        <row r="25">
          <cell r="A25" t="str">
            <v>Mineola, NY</v>
          </cell>
          <cell r="B25">
            <v>1849</v>
          </cell>
          <cell r="C25">
            <v>115</v>
          </cell>
          <cell r="D25">
            <v>1</v>
          </cell>
          <cell r="E25">
            <v>1</v>
          </cell>
        </row>
        <row r="26">
          <cell r="A26" t="str">
            <v>Minneapolis, MN</v>
          </cell>
          <cell r="B26">
            <v>1785</v>
          </cell>
          <cell r="C26">
            <v>214</v>
          </cell>
          <cell r="D26">
            <v>8</v>
          </cell>
          <cell r="E26">
            <v>1</v>
          </cell>
        </row>
        <row r="27">
          <cell r="A27" t="str">
            <v>Nashville, TN</v>
          </cell>
          <cell r="B27">
            <v>1120</v>
          </cell>
          <cell r="C27">
            <v>158</v>
          </cell>
          <cell r="D27">
            <v>8</v>
          </cell>
          <cell r="E27">
            <v>0</v>
          </cell>
        </row>
        <row r="28">
          <cell r="A28" t="str">
            <v>New Brunswick, NJ</v>
          </cell>
          <cell r="B28">
            <v>1070</v>
          </cell>
          <cell r="C28">
            <v>55</v>
          </cell>
          <cell r="D28">
            <v>2</v>
          </cell>
          <cell r="E28">
            <v>0</v>
          </cell>
        </row>
        <row r="29">
          <cell r="A29" t="str">
            <v>New Haven, CT</v>
          </cell>
          <cell r="B29">
            <v>2048</v>
          </cell>
          <cell r="C29">
            <v>88</v>
          </cell>
          <cell r="D29">
            <v>3</v>
          </cell>
          <cell r="E29">
            <v>0</v>
          </cell>
        </row>
        <row r="30">
          <cell r="A30" t="str">
            <v>New Orleans, LA</v>
          </cell>
          <cell r="B30">
            <v>2311</v>
          </cell>
          <cell r="C30">
            <v>241</v>
          </cell>
          <cell r="D30">
            <v>8</v>
          </cell>
          <cell r="E30">
            <v>0</v>
          </cell>
        </row>
        <row r="31">
          <cell r="A31" t="str">
            <v>New York, NY</v>
          </cell>
          <cell r="B31">
            <v>28903</v>
          </cell>
          <cell r="C31">
            <v>1234</v>
          </cell>
          <cell r="D31">
            <v>28</v>
          </cell>
          <cell r="E31">
            <v>1</v>
          </cell>
        </row>
        <row r="32">
          <cell r="A32" t="str">
            <v>Newark, NJ</v>
          </cell>
          <cell r="B32">
            <v>4990</v>
          </cell>
          <cell r="C32">
            <v>246</v>
          </cell>
          <cell r="D32">
            <v>15</v>
          </cell>
          <cell r="E32">
            <v>1</v>
          </cell>
        </row>
        <row r="33">
          <cell r="A33" t="str">
            <v>Norfolk, VA</v>
          </cell>
          <cell r="B33">
            <v>1796</v>
          </cell>
          <cell r="C33">
            <v>224</v>
          </cell>
          <cell r="D33">
            <v>8</v>
          </cell>
          <cell r="E33">
            <v>0</v>
          </cell>
        </row>
        <row r="34">
          <cell r="A34" t="str">
            <v>Oakland, CA</v>
          </cell>
          <cell r="B34">
            <v>1529</v>
          </cell>
          <cell r="C34">
            <v>157</v>
          </cell>
          <cell r="D34">
            <v>3</v>
          </cell>
          <cell r="E34">
            <v>1</v>
          </cell>
        </row>
        <row r="35">
          <cell r="A35" t="str">
            <v>Orlando, FL</v>
          </cell>
          <cell r="B35">
            <v>3002</v>
          </cell>
          <cell r="C35">
            <v>378</v>
          </cell>
          <cell r="D35">
            <v>15</v>
          </cell>
          <cell r="E35">
            <v>2</v>
          </cell>
        </row>
        <row r="36">
          <cell r="A36" t="str">
            <v>Paterson, NJ</v>
          </cell>
          <cell r="B36">
            <v>1440</v>
          </cell>
          <cell r="C36">
            <v>74</v>
          </cell>
          <cell r="D36">
            <v>4</v>
          </cell>
          <cell r="E36">
            <v>0</v>
          </cell>
        </row>
        <row r="37">
          <cell r="A37" t="str">
            <v>Philadelphia, PA</v>
          </cell>
          <cell r="B37">
            <v>7047</v>
          </cell>
          <cell r="C37">
            <v>551</v>
          </cell>
          <cell r="D37">
            <v>13</v>
          </cell>
          <cell r="E37">
            <v>1</v>
          </cell>
        </row>
        <row r="38">
          <cell r="A38" t="str">
            <v>Phoenix, AZ</v>
          </cell>
          <cell r="B38">
            <v>1761</v>
          </cell>
          <cell r="C38">
            <v>357</v>
          </cell>
          <cell r="D38">
            <v>13</v>
          </cell>
          <cell r="E38">
            <v>1</v>
          </cell>
        </row>
        <row r="39">
          <cell r="A39" t="str">
            <v>Portland, OR</v>
          </cell>
          <cell r="B39">
            <v>586</v>
          </cell>
          <cell r="C39">
            <v>77</v>
          </cell>
          <cell r="D39">
            <v>5</v>
          </cell>
          <cell r="E39">
            <v>0</v>
          </cell>
        </row>
        <row r="40">
          <cell r="A40" t="str">
            <v>Sacramento, CA</v>
          </cell>
          <cell r="B40">
            <v>748</v>
          </cell>
          <cell r="C40">
            <v>96</v>
          </cell>
          <cell r="D40">
            <v>2</v>
          </cell>
          <cell r="E40">
            <v>0</v>
          </cell>
        </row>
        <row r="41">
          <cell r="A41" t="str">
            <v>Saint Louis, MO</v>
          </cell>
          <cell r="B41">
            <v>1537</v>
          </cell>
          <cell r="C41">
            <v>262</v>
          </cell>
          <cell r="D41">
            <v>11</v>
          </cell>
          <cell r="E41">
            <v>0</v>
          </cell>
        </row>
        <row r="42">
          <cell r="A42" t="str">
            <v>San Antonio, TX</v>
          </cell>
          <cell r="B42">
            <v>1011</v>
          </cell>
          <cell r="C42">
            <v>229</v>
          </cell>
          <cell r="D42">
            <v>6</v>
          </cell>
          <cell r="E42">
            <v>0</v>
          </cell>
        </row>
        <row r="43">
          <cell r="A43" t="str">
            <v>San Bernardino, CA</v>
          </cell>
          <cell r="B43">
            <v>1464</v>
          </cell>
          <cell r="C43">
            <v>328</v>
          </cell>
          <cell r="D43">
            <v>9</v>
          </cell>
          <cell r="E43">
            <v>0</v>
          </cell>
        </row>
        <row r="44">
          <cell r="A44" t="str">
            <v>San Diego, CA</v>
          </cell>
          <cell r="B44">
            <v>1505</v>
          </cell>
          <cell r="C44">
            <v>158</v>
          </cell>
          <cell r="D44">
            <v>15</v>
          </cell>
          <cell r="E44">
            <v>0</v>
          </cell>
        </row>
        <row r="45">
          <cell r="A45" t="str">
            <v>San Francisco, CA</v>
          </cell>
          <cell r="B45">
            <v>1171</v>
          </cell>
          <cell r="C45">
            <v>76</v>
          </cell>
          <cell r="D45">
            <v>2</v>
          </cell>
          <cell r="E45">
            <v>0</v>
          </cell>
        </row>
        <row r="46">
          <cell r="A46" t="str">
            <v>San Jose, CA</v>
          </cell>
          <cell r="B46">
            <v>528</v>
          </cell>
          <cell r="C46">
            <v>60</v>
          </cell>
          <cell r="D46">
            <v>2</v>
          </cell>
          <cell r="E46">
            <v>0</v>
          </cell>
        </row>
        <row r="47">
          <cell r="A47" t="str">
            <v>San Juan, PR</v>
          </cell>
          <cell r="B47">
            <v>3520</v>
          </cell>
          <cell r="C47">
            <v>132</v>
          </cell>
          <cell r="D47">
            <v>2</v>
          </cell>
          <cell r="E47">
            <v>0</v>
          </cell>
        </row>
        <row r="48">
          <cell r="A48" t="str">
            <v>Santa Ana, CA</v>
          </cell>
          <cell r="B48">
            <v>934</v>
          </cell>
          <cell r="C48">
            <v>170</v>
          </cell>
          <cell r="D48">
            <v>2</v>
          </cell>
          <cell r="E48">
            <v>0</v>
          </cell>
        </row>
        <row r="49">
          <cell r="A49" t="str">
            <v>Seattle, WA</v>
          </cell>
          <cell r="B49">
            <v>1266</v>
          </cell>
          <cell r="C49">
            <v>133</v>
          </cell>
          <cell r="D49">
            <v>5</v>
          </cell>
          <cell r="E49">
            <v>0</v>
          </cell>
        </row>
        <row r="50">
          <cell r="A50" t="str">
            <v>Secaucus, NJ</v>
          </cell>
          <cell r="B50">
            <v>1401</v>
          </cell>
          <cell r="C50">
            <v>82</v>
          </cell>
          <cell r="D50">
            <v>4</v>
          </cell>
          <cell r="E50">
            <v>0</v>
          </cell>
        </row>
        <row r="51">
          <cell r="A51" t="str">
            <v>Tampa, FL</v>
          </cell>
          <cell r="B51">
            <v>3018</v>
          </cell>
          <cell r="C51">
            <v>292</v>
          </cell>
          <cell r="D51">
            <v>15</v>
          </cell>
          <cell r="E51">
            <v>3</v>
          </cell>
        </row>
        <row r="52">
          <cell r="A52" t="str">
            <v>Washington, DC</v>
          </cell>
          <cell r="B52">
            <v>10655</v>
          </cell>
          <cell r="C52">
            <v>615</v>
          </cell>
          <cell r="D52">
            <v>28</v>
          </cell>
          <cell r="E52">
            <v>1</v>
          </cell>
        </row>
        <row r="53">
          <cell r="A53" t="str">
            <v>West Palm Beach, FL</v>
          </cell>
          <cell r="B53">
            <v>3016</v>
          </cell>
          <cell r="C53">
            <v>164</v>
          </cell>
          <cell r="D53">
            <v>6</v>
          </cell>
          <cell r="E53">
            <v>2</v>
          </cell>
        </row>
      </sheetData>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A5" totalsRowShown="0" headerRowDxfId="5" dataDxfId="4" headerRowBorderDxfId="2" tableBorderDxfId="3" totalsRowBorderDxfId="1">
  <tableColumns count="1">
    <tableColumn id="1" xr3:uid="{00000000-0010-0000-0000-000001000000}" name="Section A:  Identifying Information"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11"/>
  <sheetViews>
    <sheetView showGridLines="0" tabSelected="1" topLeftCell="A7" zoomScaleNormal="100" zoomScaleSheetLayoutView="80" zoomScalePageLayoutView="80" workbookViewId="0">
      <selection activeCell="A9" sqref="A9"/>
    </sheetView>
  </sheetViews>
  <sheetFormatPr defaultRowHeight="14.45"/>
  <cols>
    <col min="1" max="1" width="119" customWidth="1"/>
  </cols>
  <sheetData>
    <row r="1" spans="1:1" ht="32.25" customHeight="1">
      <c r="A1" s="10" t="s">
        <v>0</v>
      </c>
    </row>
    <row r="2" spans="1:1" ht="91.5">
      <c r="A2" s="11" t="s">
        <v>1</v>
      </c>
    </row>
    <row r="3" spans="1:1" ht="27" customHeight="1">
      <c r="A3" s="74" t="s">
        <v>2</v>
      </c>
    </row>
    <row r="4" spans="1:1" ht="102" customHeight="1">
      <c r="A4" s="74" t="s">
        <v>3</v>
      </c>
    </row>
    <row r="5" spans="1:1" ht="96" customHeight="1">
      <c r="A5" s="105" t="s">
        <v>4</v>
      </c>
    </row>
    <row r="6" spans="1:1" ht="88.5" customHeight="1">
      <c r="A6" s="12" t="s">
        <v>5</v>
      </c>
    </row>
    <row r="7" spans="1:1" ht="109.5" customHeight="1">
      <c r="A7" s="106" t="s">
        <v>6</v>
      </c>
    </row>
    <row r="8" spans="1:1" ht="33.75" customHeight="1">
      <c r="A8" s="107" t="s">
        <v>7</v>
      </c>
    </row>
    <row r="9" spans="1:1" ht="112.5" customHeight="1">
      <c r="A9" s="107" t="s">
        <v>8</v>
      </c>
    </row>
    <row r="10" spans="1:1" ht="34.5" customHeight="1" thickBot="1">
      <c r="A10" s="13" t="s">
        <v>9</v>
      </c>
    </row>
    <row r="11" spans="1:1" ht="47.25" customHeight="1"/>
  </sheetData>
  <pageMargins left="0.82499999999999996" right="1" top="1" bottom="1" header="0.5" footer="0.5"/>
  <pageSetup scale="64" orientation="portrait" r:id="rId1"/>
  <headerFooter>
    <oddHeader xml:space="preserve">&amp;C&amp;"-,Bold"&amp;12FY 2013 Part A 
WICY Expenditure Report Worksheet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ET30"/>
  <sheetViews>
    <sheetView topLeftCell="A12" zoomScale="70" zoomScaleNormal="70" zoomScalePageLayoutView="80" workbookViewId="0">
      <selection activeCell="A10" sqref="A10"/>
    </sheetView>
  </sheetViews>
  <sheetFormatPr defaultColWidth="30.5703125" defaultRowHeight="14.1"/>
  <cols>
    <col min="1" max="1" width="114.140625" style="1" customWidth="1"/>
    <col min="2" max="9" width="30.5703125" style="1" customWidth="1"/>
    <col min="10" max="32" width="30.5703125" style="1"/>
    <col min="33" max="34" width="16.7109375" style="1" customWidth="1"/>
    <col min="35" max="16384" width="30.5703125" style="1"/>
  </cols>
  <sheetData>
    <row r="1" spans="1:150" ht="60.6" customHeight="1">
      <c r="A1" s="82" t="s">
        <v>10</v>
      </c>
      <c r="B1" s="83"/>
      <c r="C1" s="83"/>
      <c r="D1" s="83"/>
      <c r="E1" s="83"/>
      <c r="F1" s="83"/>
      <c r="G1" s="83"/>
      <c r="H1" s="83"/>
      <c r="I1" s="83"/>
    </row>
    <row r="2" spans="1:150" ht="41.45" customHeight="1" thickBot="1"/>
    <row r="3" spans="1:150" customFormat="1" ht="122.25" customHeight="1">
      <c r="A3" s="32" t="s">
        <v>11</v>
      </c>
      <c r="B3" s="62"/>
      <c r="C3" s="69" t="s">
        <v>12</v>
      </c>
      <c r="D3" s="102"/>
      <c r="E3" s="103"/>
      <c r="F3" s="65"/>
      <c r="G3" s="66"/>
      <c r="H3" s="63"/>
      <c r="I3" s="63"/>
    </row>
    <row r="4" spans="1:150" customFormat="1" ht="113.25" customHeight="1">
      <c r="A4" s="71" t="s">
        <v>13</v>
      </c>
      <c r="B4" s="64"/>
      <c r="C4" s="1"/>
      <c r="D4" s="1"/>
      <c r="E4" s="1"/>
      <c r="F4" s="67"/>
      <c r="G4" s="63"/>
      <c r="H4" s="63"/>
      <c r="I4" s="63"/>
    </row>
    <row r="5" spans="1:150" customFormat="1" ht="99.95" customHeight="1">
      <c r="A5" s="70" t="s">
        <v>14</v>
      </c>
      <c r="B5" s="64"/>
      <c r="C5" s="67"/>
      <c r="D5" s="67"/>
      <c r="E5" s="67"/>
      <c r="F5" s="67"/>
      <c r="G5" s="63"/>
      <c r="H5" s="63"/>
      <c r="I5" s="63"/>
    </row>
    <row r="6" spans="1:150" customFormat="1" ht="53.25" customHeight="1">
      <c r="A6" s="87"/>
      <c r="B6" s="87"/>
      <c r="C6" s="87"/>
      <c r="D6" s="87"/>
      <c r="E6" s="87"/>
      <c r="F6" s="87"/>
      <c r="G6" s="87"/>
      <c r="H6" s="87"/>
      <c r="I6" s="88"/>
      <c r="J6" s="68"/>
    </row>
    <row r="7" spans="1:150" customFormat="1" ht="53.25" customHeight="1" thickBot="1">
      <c r="A7" s="89"/>
      <c r="B7" s="89"/>
      <c r="C7" s="89"/>
      <c r="D7" s="89"/>
      <c r="E7" s="89"/>
      <c r="F7" s="89"/>
      <c r="G7" s="89"/>
      <c r="H7" s="89"/>
      <c r="I7" s="90"/>
      <c r="J7" s="68"/>
      <c r="AG7" s="43" t="s">
        <v>15</v>
      </c>
      <c r="AH7" s="43" t="s">
        <v>16</v>
      </c>
    </row>
    <row r="8" spans="1:150" s="2" customFormat="1" ht="23.25" customHeight="1">
      <c r="A8" s="99" t="s">
        <v>17</v>
      </c>
      <c r="B8" s="91" t="s">
        <v>18</v>
      </c>
      <c r="C8" s="92"/>
      <c r="D8" s="92"/>
      <c r="E8" s="92"/>
      <c r="F8" s="92"/>
      <c r="G8" s="92"/>
      <c r="H8" s="92"/>
      <c r="I8" s="93"/>
    </row>
    <row r="9" spans="1:150" s="3" customFormat="1" ht="62.1" customHeight="1" thickBot="1">
      <c r="A9" s="100"/>
      <c r="B9" s="94"/>
      <c r="C9" s="95"/>
      <c r="D9" s="95"/>
      <c r="E9" s="95"/>
      <c r="F9" s="95"/>
      <c r="G9" s="95"/>
      <c r="H9" s="95"/>
      <c r="I9" s="96"/>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row>
    <row r="10" spans="1:150" s="5" customFormat="1" ht="60.95" customHeight="1">
      <c r="A10" s="46" t="s">
        <v>19</v>
      </c>
      <c r="B10" s="48" t="s">
        <v>20</v>
      </c>
      <c r="C10" s="49">
        <v>0</v>
      </c>
      <c r="D10" s="50" t="s">
        <v>21</v>
      </c>
      <c r="E10" s="49">
        <v>0</v>
      </c>
      <c r="F10" s="51" t="s">
        <v>22</v>
      </c>
      <c r="G10" s="49">
        <v>0</v>
      </c>
      <c r="H10" s="51" t="s">
        <v>23</v>
      </c>
      <c r="I10" s="52">
        <v>0</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row>
    <row r="11" spans="1:150" s="5" customFormat="1" ht="47.1" customHeight="1">
      <c r="A11" s="101" t="s">
        <v>24</v>
      </c>
      <c r="B11" s="53" t="s">
        <v>25</v>
      </c>
      <c r="C11" s="54" t="s">
        <v>26</v>
      </c>
      <c r="D11" s="53" t="s">
        <v>27</v>
      </c>
      <c r="E11" s="54" t="s">
        <v>28</v>
      </c>
      <c r="F11" s="55" t="s">
        <v>29</v>
      </c>
      <c r="G11" s="54" t="s">
        <v>30</v>
      </c>
      <c r="H11" s="55" t="s">
        <v>31</v>
      </c>
      <c r="I11" s="56" t="s">
        <v>32</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row>
    <row r="12" spans="1:150" s="6" customFormat="1" ht="50.1" customHeight="1">
      <c r="A12" s="101"/>
      <c r="B12" s="45"/>
      <c r="C12" s="72" t="str">
        <f>IF(ISERROR(B12/D3),"--",(B12/D3))</f>
        <v>--</v>
      </c>
      <c r="D12" s="45"/>
      <c r="E12" s="72" t="str">
        <f>IF(ISERROR(D12/D3),"--",(D12/D3))</f>
        <v>--</v>
      </c>
      <c r="F12" s="45"/>
      <c r="G12" s="72" t="str">
        <f>IF(ISERROR(F12/D3),"--",(F12/D3))</f>
        <v>--</v>
      </c>
      <c r="H12" s="45"/>
      <c r="I12" s="72" t="str">
        <f>IF(ISERROR(H12/D3),"--",(H12/D3))</f>
        <v>--</v>
      </c>
    </row>
    <row r="13" spans="1:150" s="6" customFormat="1" ht="107.25" customHeight="1">
      <c r="A13" s="47" t="s">
        <v>33</v>
      </c>
      <c r="B13" s="97"/>
      <c r="C13" s="97"/>
      <c r="D13" s="97"/>
      <c r="E13" s="97"/>
      <c r="F13" s="97"/>
      <c r="G13" s="97"/>
      <c r="H13" s="97"/>
      <c r="I13" s="98"/>
    </row>
    <row r="14" spans="1:150" s="33" customFormat="1" ht="52.5" customHeight="1" thickBot="1">
      <c r="A14" s="34"/>
      <c r="B14" s="35"/>
      <c r="C14" s="35"/>
      <c r="D14" s="35"/>
      <c r="E14" s="35"/>
      <c r="F14" s="35"/>
      <c r="G14" s="35"/>
      <c r="H14" s="35"/>
      <c r="I14" s="35"/>
    </row>
    <row r="15" spans="1:150" s="6" customFormat="1" ht="101.45">
      <c r="A15" s="73" t="s">
        <v>34</v>
      </c>
      <c r="B15" s="84" t="s">
        <v>35</v>
      </c>
      <c r="C15" s="85"/>
      <c r="D15" s="85"/>
      <c r="E15" s="85"/>
      <c r="F15" s="85"/>
      <c r="G15" s="85"/>
      <c r="H15" s="85"/>
      <c r="I15" s="86"/>
    </row>
    <row r="16" spans="1:150" s="6" customFormat="1" ht="28.5" customHeight="1">
      <c r="A16" s="41" t="s">
        <v>36</v>
      </c>
      <c r="B16" s="57">
        <v>0</v>
      </c>
      <c r="C16" s="42" t="str">
        <f>IF(ISERROR(B16/D3),"--",B16/D3)</f>
        <v>--</v>
      </c>
      <c r="D16" s="60">
        <v>0</v>
      </c>
      <c r="E16" s="42" t="str">
        <f>IF(ISERROR(D16/D3),"--",D16/D3)</f>
        <v>--</v>
      </c>
      <c r="F16" s="60">
        <v>0</v>
      </c>
      <c r="G16" s="42" t="str">
        <f>IF(ISERROR(F16/D3),"--",F16/D3)</f>
        <v>--</v>
      </c>
      <c r="H16" s="60">
        <v>0</v>
      </c>
      <c r="I16" s="42" t="str">
        <f>IF(ISERROR(H16/D3),"--",H16/D3)</f>
        <v>--</v>
      </c>
    </row>
    <row r="17" spans="1:142" s="6" customFormat="1" ht="26.25" customHeight="1">
      <c r="A17" s="36" t="s">
        <v>37</v>
      </c>
      <c r="B17" s="57">
        <v>0</v>
      </c>
      <c r="C17" s="42" t="str">
        <f>IF(ISERROR(B17/D3),"--",B17/D3)</f>
        <v>--</v>
      </c>
      <c r="D17" s="57">
        <v>0</v>
      </c>
      <c r="E17" s="42" t="str">
        <f>IF(ISERROR(D17/D3),"--",D17/D3)</f>
        <v>--</v>
      </c>
      <c r="F17" s="57">
        <v>0</v>
      </c>
      <c r="G17" s="42" t="str">
        <f>IF(ISERROR(F17/D3),"--",F17/D3)</f>
        <v>--</v>
      </c>
      <c r="H17" s="57">
        <v>0</v>
      </c>
      <c r="I17" s="42" t="str">
        <f>IF(ISERROR(H17/D3),"--",H17/D3)</f>
        <v>--</v>
      </c>
    </row>
    <row r="18" spans="1:142" customFormat="1" ht="26.25" customHeight="1">
      <c r="A18" s="36" t="s">
        <v>38</v>
      </c>
      <c r="B18" s="57">
        <v>0</v>
      </c>
      <c r="C18" s="42" t="str">
        <f>IF(ISERROR(B18/D3),"--",B18/D3)</f>
        <v>--</v>
      </c>
      <c r="D18" s="57">
        <v>0</v>
      </c>
      <c r="E18" s="42" t="str">
        <f>IF(ISERROR(D18/D3),"--",D18/D3)</f>
        <v>--</v>
      </c>
      <c r="F18" s="57">
        <v>0</v>
      </c>
      <c r="G18" s="42" t="str">
        <f>IF(ISERROR(F18/D3),"--",F18/D3)</f>
        <v>--</v>
      </c>
      <c r="H18" s="57">
        <v>0</v>
      </c>
      <c r="I18" s="42" t="str">
        <f>IF(ISERROR(H18/D3),"--",H18/D3)</f>
        <v>--</v>
      </c>
    </row>
    <row r="19" spans="1:142" customFormat="1" ht="26.25" customHeight="1">
      <c r="A19" s="44" t="s">
        <v>39</v>
      </c>
      <c r="B19" s="58">
        <v>0</v>
      </c>
      <c r="C19" s="42" t="str">
        <f>IF(ISERROR(B19/D3),"--",B19/D3)</f>
        <v>--</v>
      </c>
      <c r="D19" s="58">
        <v>0</v>
      </c>
      <c r="E19" s="42" t="str">
        <f>IF(ISERROR(D19/D3),"--",D19/D3)</f>
        <v>--</v>
      </c>
      <c r="F19" s="58">
        <v>0</v>
      </c>
      <c r="G19" s="42" t="str">
        <f>IF(ISERROR(F19/D3),"--",F19/D3)</f>
        <v>--</v>
      </c>
      <c r="H19" s="58">
        <v>0</v>
      </c>
      <c r="I19" s="42" t="str">
        <f>IF(ISERROR(H19/D3),"--",H19/D3)</f>
        <v>--</v>
      </c>
    </row>
    <row r="20" spans="1:142" customFormat="1" ht="26.25" customHeight="1">
      <c r="A20" s="36" t="s">
        <v>40</v>
      </c>
      <c r="B20" s="57">
        <v>0</v>
      </c>
      <c r="C20" s="42" t="str">
        <f>IF(ISERROR(B20/D3),"--",B20/D3)</f>
        <v>--</v>
      </c>
      <c r="D20" s="57">
        <v>0</v>
      </c>
      <c r="E20" s="42" t="str">
        <f>IF(ISERROR(D20/D3),"--",D20/D3)</f>
        <v>--</v>
      </c>
      <c r="F20" s="57">
        <v>0</v>
      </c>
      <c r="G20" s="42" t="str">
        <f>IF(ISERROR(F20/D3),"--",F20/D3)</f>
        <v>--</v>
      </c>
      <c r="H20" s="57">
        <v>0</v>
      </c>
      <c r="I20" s="42" t="str">
        <f>IF(ISERROR(H20/D3),"--",H20/D3)</f>
        <v>--</v>
      </c>
    </row>
    <row r="21" spans="1:142" customFormat="1" ht="26.25" customHeight="1">
      <c r="A21" s="36" t="s">
        <v>41</v>
      </c>
      <c r="B21" s="57">
        <v>0</v>
      </c>
      <c r="C21" s="42" t="str">
        <f>IF(ISERROR(B21/D3),"--",B21/D3)</f>
        <v>--</v>
      </c>
      <c r="D21" s="57">
        <v>0</v>
      </c>
      <c r="E21" s="42" t="str">
        <f>IF(ISERROR(D21/D3),"--",D21/D3)</f>
        <v>--</v>
      </c>
      <c r="F21" s="57">
        <v>0</v>
      </c>
      <c r="G21" s="42" t="str">
        <f>IF(ISERROR(F21/D3),"--",F21/D3)</f>
        <v>--</v>
      </c>
      <c r="H21" s="57">
        <v>0</v>
      </c>
      <c r="I21" s="42" t="str">
        <f>IF(ISERROR(H21/D3),"--",H21/D3)</f>
        <v>--</v>
      </c>
    </row>
    <row r="22" spans="1:142" customFormat="1" ht="26.25" customHeight="1">
      <c r="A22" s="36" t="s">
        <v>42</v>
      </c>
      <c r="B22" s="57">
        <v>0</v>
      </c>
      <c r="C22" s="42" t="str">
        <f>IF(ISERROR(B22/D3),"--",B22/D3)</f>
        <v>--</v>
      </c>
      <c r="D22" s="57">
        <v>0</v>
      </c>
      <c r="E22" s="42" t="str">
        <f>IF(ISERROR(D22/D3),"--",D22/D3)</f>
        <v>--</v>
      </c>
      <c r="F22" s="57">
        <v>0</v>
      </c>
      <c r="G22" s="42" t="str">
        <f>IF(ISERROR(F22/D3),"--",F22/D3)</f>
        <v>--</v>
      </c>
      <c r="H22" s="57">
        <v>0</v>
      </c>
      <c r="I22" s="42" t="str">
        <f>IF(ISERROR(H22/D3),"--",H22/D3)</f>
        <v>--</v>
      </c>
    </row>
    <row r="23" spans="1:142" customFormat="1" ht="26.25" customHeight="1">
      <c r="A23" s="37" t="s">
        <v>42</v>
      </c>
      <c r="B23" s="57">
        <v>0</v>
      </c>
      <c r="C23" s="42" t="str">
        <f>IF(ISERROR(B23/D3),"--",B23/D3)</f>
        <v>--</v>
      </c>
      <c r="D23" s="57">
        <v>0</v>
      </c>
      <c r="E23" s="42" t="str">
        <f>IF(ISERROR(D23/D3),"--",D23/D3)</f>
        <v>--</v>
      </c>
      <c r="F23" s="57">
        <v>0</v>
      </c>
      <c r="G23" s="42" t="str">
        <f>IF(ISERROR(F23/D3),"--",F23/D3)</f>
        <v>--</v>
      </c>
      <c r="H23" s="57">
        <v>0</v>
      </c>
      <c r="I23" s="42" t="str">
        <f>IF(ISERROR(H23/D3),"--",H23/D3)</f>
        <v>--</v>
      </c>
    </row>
    <row r="24" spans="1:142" customFormat="1" ht="26.25" customHeight="1">
      <c r="A24" s="37" t="s">
        <v>42</v>
      </c>
      <c r="B24" s="57">
        <v>0</v>
      </c>
      <c r="C24" s="42" t="str">
        <f>IF(ISERROR(B24/D3),"--",B24/D3)</f>
        <v>--</v>
      </c>
      <c r="D24" s="57">
        <v>0</v>
      </c>
      <c r="E24" s="42" t="str">
        <f>IF(ISERROR(D24/D3),"--",D24/D3)</f>
        <v>--</v>
      </c>
      <c r="F24" s="57">
        <v>0</v>
      </c>
      <c r="G24" s="42" t="str">
        <f>IF(ISERROR(F24/D3),"--",F24/D3)</f>
        <v>--</v>
      </c>
      <c r="H24" s="57">
        <v>0</v>
      </c>
      <c r="I24" s="42" t="str">
        <f>IF(ISERROR(H24/D3),"--",H24/D3)</f>
        <v>--</v>
      </c>
    </row>
    <row r="25" spans="1:142" s="8" customFormat="1" ht="33.75" customHeight="1">
      <c r="A25" s="37" t="s">
        <v>42</v>
      </c>
      <c r="B25" s="57">
        <v>0</v>
      </c>
      <c r="C25" s="42" t="str">
        <f>IF(ISERROR(B25/D3),"--",B25/D3)</f>
        <v>--</v>
      </c>
      <c r="D25" s="57">
        <v>0</v>
      </c>
      <c r="E25" s="42" t="str">
        <f>IF(ISERROR(D25/D3),"--",D25/D3)</f>
        <v>--</v>
      </c>
      <c r="F25" s="57">
        <v>0</v>
      </c>
      <c r="G25" s="42" t="str">
        <f>IF(ISERROR(F25/D3),"--",F25/D3)</f>
        <v>--</v>
      </c>
      <c r="H25" s="57">
        <v>0</v>
      </c>
      <c r="I25" s="42" t="str">
        <f>IF(ISERROR(H25/D3),"--",H25/D3)</f>
        <v>--</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row>
    <row r="26" spans="1:142" customFormat="1" ht="23.45">
      <c r="A26" s="38" t="s">
        <v>43</v>
      </c>
      <c r="B26" s="59">
        <f>SUM(B16:B25)</f>
        <v>0</v>
      </c>
      <c r="C26" s="39">
        <f>SUM(C16:C25)</f>
        <v>0</v>
      </c>
      <c r="D26" s="59">
        <f t="shared" ref="D26:I26" si="0">SUM(D16:D25)</f>
        <v>0</v>
      </c>
      <c r="E26" s="39">
        <f t="shared" si="0"/>
        <v>0</v>
      </c>
      <c r="F26" s="59">
        <f t="shared" si="0"/>
        <v>0</v>
      </c>
      <c r="G26" s="39">
        <f t="shared" si="0"/>
        <v>0</v>
      </c>
      <c r="H26" s="59">
        <f t="shared" si="0"/>
        <v>0</v>
      </c>
      <c r="I26" s="40">
        <f t="shared" si="0"/>
        <v>0</v>
      </c>
    </row>
    <row r="27" spans="1:142" customFormat="1" ht="15.6">
      <c r="A27" s="7"/>
      <c r="B27" s="7"/>
      <c r="C27" s="7"/>
      <c r="D27" s="7"/>
      <c r="E27" s="7"/>
      <c r="F27" s="9"/>
      <c r="G27" s="7"/>
      <c r="H27" s="7"/>
      <c r="I27" s="7"/>
    </row>
    <row r="28" spans="1:142" customFormat="1" ht="15.6">
      <c r="A28" s="7"/>
      <c r="B28" s="7"/>
      <c r="C28" s="7"/>
      <c r="D28" s="7"/>
      <c r="E28" s="7"/>
      <c r="F28" s="7"/>
      <c r="G28" s="7"/>
      <c r="H28" s="7"/>
      <c r="I28" s="7"/>
    </row>
    <row r="29" spans="1:142" customFormat="1" ht="36" customHeight="1">
      <c r="A29" s="61"/>
      <c r="B29" s="7"/>
      <c r="C29" s="7"/>
      <c r="D29" s="7"/>
      <c r="E29" s="7"/>
      <c r="F29" s="7"/>
      <c r="G29" s="7"/>
      <c r="H29" s="7"/>
      <c r="I29" s="7"/>
    </row>
    <row r="30" spans="1:142" customFormat="1" ht="15.6">
      <c r="A30" s="1"/>
      <c r="B30" s="7"/>
      <c r="C30" s="7"/>
      <c r="D30" s="7"/>
      <c r="E30" s="7"/>
      <c r="F30" s="7"/>
      <c r="G30" s="7"/>
      <c r="H30" s="7"/>
      <c r="I30" s="7"/>
    </row>
  </sheetData>
  <sheetProtection formatCells="0" formatColumns="0"/>
  <mergeCells count="8">
    <mergeCell ref="A1:I1"/>
    <mergeCell ref="B15:I15"/>
    <mergeCell ref="A6:I7"/>
    <mergeCell ref="B8:I9"/>
    <mergeCell ref="B13:I13"/>
    <mergeCell ref="A8:A9"/>
    <mergeCell ref="A11:A12"/>
    <mergeCell ref="D3:E3"/>
  </mergeCells>
  <dataValidations xWindow="1090" yWindow="589" count="1">
    <dataValidation type="list" allowBlank="1" showInputMessage="1" showErrorMessage="1" prompt="Select Yes or No" sqref="B13:I13" xr:uid="{00000000-0002-0000-0100-000000000000}">
      <formula1>$AG$7:$AH$7</formula1>
    </dataValidation>
  </dataValidations>
  <printOptions headings="1" gridLines="1"/>
  <pageMargins left="0.7" right="0.7" top="0.91" bottom="0.75" header="0.3" footer="0.3"/>
  <pageSetup paperSize="5" scale="35" orientation="landscape" r:id="rId1"/>
  <headerFooter>
    <oddHeader xml:space="preserve">&amp;C&amp;"-,Bold"&amp;12FY 2013 Ryan White Part A 
WICY Expenditure Report Worksheet </oddHeader>
  </headerFooter>
  <colBreaks count="1" manualBreakCount="1">
    <brk id="9" max="1048575" man="1"/>
  </col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0CE03-1B61-4144-B21C-B90A159CF883}">
  <sheetPr>
    <pageSetUpPr fitToPage="1"/>
  </sheetPr>
  <dimension ref="A1:L56"/>
  <sheetViews>
    <sheetView topLeftCell="A5" zoomScale="160" zoomScaleNormal="160" workbookViewId="0">
      <selection activeCell="C27" sqref="C27"/>
    </sheetView>
  </sheetViews>
  <sheetFormatPr defaultColWidth="9.140625" defaultRowHeight="13.5"/>
  <cols>
    <col min="1" max="1" width="20.42578125" style="14" customWidth="1"/>
    <col min="2" max="2" width="14.5703125" style="15" bestFit="1" customWidth="1"/>
    <col min="3" max="3" width="16.28515625" style="15" bestFit="1" customWidth="1"/>
    <col min="4" max="4" width="7.85546875" style="15" bestFit="1" customWidth="1"/>
    <col min="5" max="6" width="9.140625" style="15"/>
    <col min="7" max="7" width="7.140625" style="15" bestFit="1" customWidth="1"/>
    <col min="8" max="8" width="9.28515625" style="15" customWidth="1"/>
    <col min="9" max="12" width="9.140625" style="15"/>
    <col min="13" max="16384" width="9.140625" style="14"/>
  </cols>
  <sheetData>
    <row r="1" spans="1:12" ht="18.75" customHeight="1">
      <c r="A1" s="104" t="s">
        <v>44</v>
      </c>
      <c r="B1" s="104"/>
      <c r="C1" s="104"/>
      <c r="D1" s="104"/>
      <c r="E1" s="104"/>
      <c r="F1" s="104"/>
      <c r="G1" s="104"/>
      <c r="H1" s="104"/>
      <c r="I1" s="104"/>
      <c r="J1" s="104"/>
      <c r="K1" s="104"/>
      <c r="L1" s="104"/>
    </row>
    <row r="2" spans="1:12" ht="14.1" thickBot="1">
      <c r="A2" s="31"/>
      <c r="B2" s="31"/>
      <c r="C2" s="31"/>
      <c r="D2" s="31"/>
      <c r="E2" s="31"/>
      <c r="F2" s="31"/>
      <c r="G2" s="31"/>
      <c r="H2" s="30"/>
      <c r="I2" s="31"/>
      <c r="J2" s="31"/>
      <c r="K2" s="31"/>
      <c r="L2" s="31"/>
    </row>
    <row r="3" spans="1:12" ht="29.25" customHeight="1" thickBot="1">
      <c r="A3" s="81" t="s">
        <v>45</v>
      </c>
      <c r="B3" s="80" t="s">
        <v>46</v>
      </c>
      <c r="C3" s="79" t="s">
        <v>47</v>
      </c>
      <c r="D3" s="28" t="s">
        <v>48</v>
      </c>
      <c r="E3" s="29" t="s">
        <v>49</v>
      </c>
      <c r="F3" s="28" t="s">
        <v>48</v>
      </c>
      <c r="G3" s="78" t="s">
        <v>50</v>
      </c>
      <c r="H3" s="28" t="s">
        <v>48</v>
      </c>
      <c r="I3" s="29" t="s">
        <v>51</v>
      </c>
      <c r="J3" s="28" t="s">
        <v>48</v>
      </c>
      <c r="K3" s="29" t="s">
        <v>23</v>
      </c>
      <c r="L3" s="28" t="s">
        <v>48</v>
      </c>
    </row>
    <row r="4" spans="1:12">
      <c r="A4" s="27" t="s">
        <v>52</v>
      </c>
      <c r="B4" s="26">
        <f>VLOOKUP(A4,'[1]Source Data'!$G$3:$I$55,3,0)</f>
        <v>37834</v>
      </c>
      <c r="C4" s="25">
        <f t="shared" ref="C4:C35" si="0">SUM(E4+G4+I4+K4)</f>
        <v>8388</v>
      </c>
      <c r="D4" s="19">
        <f t="shared" ref="D4:D35" si="1">SUM(C4/B4)</f>
        <v>0.22170534439921763</v>
      </c>
      <c r="E4" s="25">
        <f>VLOOKUP(A4,'[2]WICY TOTAL'!$A$2:$E$53,2,0)</f>
        <v>7064</v>
      </c>
      <c r="F4" s="19">
        <f t="shared" ref="F4:F35" si="2">SUM(E4/B4)</f>
        <v>0.18671036633715704</v>
      </c>
      <c r="G4" s="24">
        <f>VLOOKUP(A4,'[2]WICY TOTAL'!$A$2:$E$53,5,0)</f>
        <v>1</v>
      </c>
      <c r="H4" s="19">
        <f t="shared" ref="H4:H35" si="3">SUM(G4/B4)</f>
        <v>2.6431252312734577E-5</v>
      </c>
      <c r="I4" s="25">
        <f>VLOOKUP(A4,'[2]WICY TOTAL'!$A$2:$E$53,4,0)</f>
        <v>30</v>
      </c>
      <c r="J4" s="19">
        <f t="shared" ref="J4:J35" si="4">SUM(I4/B4)</f>
        <v>7.9293756938203736E-4</v>
      </c>
      <c r="K4" s="25">
        <f>VLOOKUP(A4,'[2]WICY TOTAL'!$A$2:$E$53,3,0)</f>
        <v>1293</v>
      </c>
      <c r="L4" s="19">
        <f t="shared" ref="L4:L35" si="5">SUM(K4/B4)</f>
        <v>3.4175609240365806E-2</v>
      </c>
    </row>
    <row r="5" spans="1:12">
      <c r="A5" s="22" t="s">
        <v>53</v>
      </c>
      <c r="B5" s="26">
        <f>VLOOKUP(A5,'[1]Source Data'!$G$3:$I$55,3,0)</f>
        <v>6944</v>
      </c>
      <c r="C5" s="25">
        <f t="shared" si="0"/>
        <v>1082</v>
      </c>
      <c r="D5" s="21">
        <f t="shared" si="1"/>
        <v>0.15581797235023043</v>
      </c>
      <c r="E5" s="25">
        <f>VLOOKUP(A5,'[2]WICY TOTAL'!$A$2:$E$53,2,0)</f>
        <v>899</v>
      </c>
      <c r="F5" s="19">
        <f t="shared" si="2"/>
        <v>0.12946428571428573</v>
      </c>
      <c r="G5" s="24">
        <f>VLOOKUP(A5,'[2]WICY TOTAL'!$A$2:$E$53,5,0)</f>
        <v>0</v>
      </c>
      <c r="H5" s="19">
        <f t="shared" si="3"/>
        <v>0</v>
      </c>
      <c r="I5" s="25">
        <f>VLOOKUP(A5,'[2]WICY TOTAL'!$A$2:$E$53,4,0)</f>
        <v>2</v>
      </c>
      <c r="J5" s="19">
        <f t="shared" si="4"/>
        <v>2.880184331797235E-4</v>
      </c>
      <c r="K5" s="25">
        <f>VLOOKUP(A5,'[2]WICY TOTAL'!$A$2:$E$53,3,0)</f>
        <v>181</v>
      </c>
      <c r="L5" s="19">
        <f t="shared" si="5"/>
        <v>2.6065668202764979E-2</v>
      </c>
    </row>
    <row r="6" spans="1:12">
      <c r="A6" s="22" t="s">
        <v>54</v>
      </c>
      <c r="B6" s="26">
        <f>VLOOKUP(A6,'[1]Source Data'!$G$3:$I$55,3,0)</f>
        <v>17794</v>
      </c>
      <c r="C6" s="25">
        <f t="shared" si="0"/>
        <v>6306</v>
      </c>
      <c r="D6" s="21">
        <f t="shared" si="1"/>
        <v>0.35438911992806565</v>
      </c>
      <c r="E6" s="25">
        <f>VLOOKUP(A6,'[2]WICY TOTAL'!$A$2:$E$53,2,0)</f>
        <v>5969</v>
      </c>
      <c r="F6" s="19">
        <f t="shared" si="2"/>
        <v>0.33545015173654041</v>
      </c>
      <c r="G6" s="24">
        <f>VLOOKUP(A6,'[2]WICY TOTAL'!$A$2:$E$53,5,0)</f>
        <v>2</v>
      </c>
      <c r="H6" s="19">
        <f t="shared" si="3"/>
        <v>1.1239743733842868E-4</v>
      </c>
      <c r="I6" s="25">
        <f>VLOOKUP(A6,'[2]WICY TOTAL'!$A$2:$E$53,4,0)</f>
        <v>8</v>
      </c>
      <c r="J6" s="19">
        <f t="shared" si="4"/>
        <v>4.4958974935371473E-4</v>
      </c>
      <c r="K6" s="25">
        <f>VLOOKUP(A6,'[2]WICY TOTAL'!$A$2:$E$53,3,0)</f>
        <v>327</v>
      </c>
      <c r="L6" s="19">
        <f t="shared" si="5"/>
        <v>1.8376981004833089E-2</v>
      </c>
    </row>
    <row r="7" spans="1:12">
      <c r="A7" s="22" t="s">
        <v>55</v>
      </c>
      <c r="B7" s="26">
        <f>VLOOKUP(A7,'[1]Source Data'!$G$3:$I$55,3,0)</f>
        <v>5534</v>
      </c>
      <c r="C7" s="25">
        <f t="shared" si="0"/>
        <v>2093</v>
      </c>
      <c r="D7" s="21">
        <f t="shared" si="1"/>
        <v>0.37820744488615832</v>
      </c>
      <c r="E7" s="25">
        <f>VLOOKUP(A7,'[2]WICY TOTAL'!$A$2:$E$53,2,0)</f>
        <v>1885</v>
      </c>
      <c r="F7" s="19">
        <f t="shared" si="2"/>
        <v>0.34062161185399348</v>
      </c>
      <c r="G7" s="24">
        <f>VLOOKUP(A7,'[2]WICY TOTAL'!$A$2:$E$53,5,0)</f>
        <v>0</v>
      </c>
      <c r="H7" s="19">
        <f t="shared" si="3"/>
        <v>0</v>
      </c>
      <c r="I7" s="25">
        <f>VLOOKUP(A7,'[2]WICY TOTAL'!$A$2:$E$53,4,0)</f>
        <v>9</v>
      </c>
      <c r="J7" s="19">
        <f t="shared" si="4"/>
        <v>1.6263100831225153E-3</v>
      </c>
      <c r="K7" s="25">
        <f>VLOOKUP(A7,'[2]WICY TOTAL'!$A$2:$E$53,3,0)</f>
        <v>199</v>
      </c>
      <c r="L7" s="19">
        <f t="shared" si="5"/>
        <v>3.5959522949042283E-2</v>
      </c>
    </row>
    <row r="8" spans="1:12">
      <c r="A8" s="22" t="s">
        <v>56</v>
      </c>
      <c r="B8" s="26">
        <f>VLOOKUP(A8,'[1]Source Data'!$G$3:$I$55,3,0)</f>
        <v>18487</v>
      </c>
      <c r="C8" s="25">
        <f t="shared" si="0"/>
        <v>5453</v>
      </c>
      <c r="D8" s="21">
        <f t="shared" si="1"/>
        <v>0.29496402877697842</v>
      </c>
      <c r="E8" s="25">
        <f>VLOOKUP(A8,'[2]WICY TOTAL'!$A$2:$E$53,2,0)</f>
        <v>5237</v>
      </c>
      <c r="F8" s="19">
        <f t="shared" si="2"/>
        <v>0.28328014280305081</v>
      </c>
      <c r="G8" s="24">
        <f>VLOOKUP(A8,'[2]WICY TOTAL'!$A$2:$E$53,5,0)</f>
        <v>0</v>
      </c>
      <c r="H8" s="19">
        <f t="shared" si="3"/>
        <v>0</v>
      </c>
      <c r="I8" s="25">
        <f>VLOOKUP(A8,'[2]WICY TOTAL'!$A$2:$E$53,4,0)</f>
        <v>15</v>
      </c>
      <c r="J8" s="19">
        <f t="shared" si="4"/>
        <v>8.1138097041164058E-4</v>
      </c>
      <c r="K8" s="25">
        <f>VLOOKUP(A8,'[2]WICY TOTAL'!$A$2:$E$53,3,0)</f>
        <v>201</v>
      </c>
      <c r="L8" s="19">
        <f t="shared" si="5"/>
        <v>1.0872505003515984E-2</v>
      </c>
    </row>
    <row r="9" spans="1:12">
      <c r="A9" s="22" t="s">
        <v>57</v>
      </c>
      <c r="B9" s="26">
        <f>VLOOKUP(A9,'[1]Source Data'!$G$3:$I$55,3,0)</f>
        <v>8366</v>
      </c>
      <c r="C9" s="25">
        <f t="shared" si="0"/>
        <v>2381</v>
      </c>
      <c r="D9" s="21">
        <f t="shared" si="1"/>
        <v>0.28460435094429837</v>
      </c>
      <c r="E9" s="25">
        <f>VLOOKUP(A9,'[2]WICY TOTAL'!$A$2:$E$53,2,0)</f>
        <v>2041</v>
      </c>
      <c r="F9" s="19">
        <f t="shared" si="2"/>
        <v>0.24396366244322257</v>
      </c>
      <c r="G9" s="24">
        <f>VLOOKUP(A9,'[2]WICY TOTAL'!$A$2:$E$53,5,0)</f>
        <v>1</v>
      </c>
      <c r="H9" s="19">
        <f t="shared" si="3"/>
        <v>1.1953143676786995E-4</v>
      </c>
      <c r="I9" s="25">
        <f>VLOOKUP(A9,'[2]WICY TOTAL'!$A$2:$E$53,4,0)</f>
        <v>12</v>
      </c>
      <c r="J9" s="19">
        <f t="shared" si="4"/>
        <v>1.4343772412144394E-3</v>
      </c>
      <c r="K9" s="25">
        <f>VLOOKUP(A9,'[2]WICY TOTAL'!$A$2:$E$53,3,0)</f>
        <v>327</v>
      </c>
      <c r="L9" s="19">
        <f t="shared" si="5"/>
        <v>3.908677982309347E-2</v>
      </c>
    </row>
    <row r="10" spans="1:12">
      <c r="A10" s="77" t="s">
        <v>58</v>
      </c>
      <c r="B10" s="26">
        <f>VLOOKUP(A10,'[1]Source Data'!$G$3:$I$55,3,0)</f>
        <v>33269</v>
      </c>
      <c r="C10" s="25">
        <f t="shared" si="0"/>
        <v>7076</v>
      </c>
      <c r="D10" s="21">
        <f t="shared" si="1"/>
        <v>0.21269049265081608</v>
      </c>
      <c r="E10" s="25">
        <f>VLOOKUP(A10,'[2]WICY TOTAL'!$A$2:$E$53,2,0)</f>
        <v>6199</v>
      </c>
      <c r="F10" s="19">
        <f t="shared" si="2"/>
        <v>0.18632961615918722</v>
      </c>
      <c r="G10" s="24">
        <f>VLOOKUP(A10,'[2]WICY TOTAL'!$A$2:$E$53,5,0)</f>
        <v>0</v>
      </c>
      <c r="H10" s="19">
        <f t="shared" si="3"/>
        <v>0</v>
      </c>
      <c r="I10" s="25">
        <f>VLOOKUP(A10,'[2]WICY TOTAL'!$A$2:$E$53,4,0)</f>
        <v>42</v>
      </c>
      <c r="J10" s="19">
        <f t="shared" si="4"/>
        <v>1.2624365024497279E-3</v>
      </c>
      <c r="K10" s="25">
        <f>VLOOKUP(A10,'[2]WICY TOTAL'!$A$2:$E$53,3,0)</f>
        <v>835</v>
      </c>
      <c r="L10" s="19">
        <f t="shared" si="5"/>
        <v>2.5098439989179117E-2</v>
      </c>
    </row>
    <row r="11" spans="1:12">
      <c r="A11" s="22" t="s">
        <v>59</v>
      </c>
      <c r="B11" s="26">
        <f>VLOOKUP(A11,'[1]Source Data'!$G$3:$I$55,3,0)</f>
        <v>5984</v>
      </c>
      <c r="C11" s="25">
        <f t="shared" si="0"/>
        <v>1333</v>
      </c>
      <c r="D11" s="21">
        <f t="shared" si="1"/>
        <v>0.22276069518716576</v>
      </c>
      <c r="E11" s="25">
        <f>VLOOKUP(A11,'[2]WICY TOTAL'!$A$2:$E$53,2,0)</f>
        <v>1115</v>
      </c>
      <c r="F11" s="19">
        <f t="shared" si="2"/>
        <v>0.18633021390374332</v>
      </c>
      <c r="G11" s="24">
        <f>VLOOKUP(A11,'[2]WICY TOTAL'!$A$2:$E$53,5,0)</f>
        <v>0</v>
      </c>
      <c r="H11" s="19">
        <f t="shared" si="3"/>
        <v>0</v>
      </c>
      <c r="I11" s="25">
        <f>VLOOKUP(A11,'[2]WICY TOTAL'!$A$2:$E$53,4,0)</f>
        <v>2</v>
      </c>
      <c r="J11" s="19">
        <f t="shared" si="4"/>
        <v>3.3422459893048126E-4</v>
      </c>
      <c r="K11" s="25">
        <f>VLOOKUP(A11,'[2]WICY TOTAL'!$A$2:$E$53,3,0)</f>
        <v>216</v>
      </c>
      <c r="L11" s="19">
        <f t="shared" si="5"/>
        <v>3.6096256684491977E-2</v>
      </c>
    </row>
    <row r="12" spans="1:12">
      <c r="A12" s="22" t="s">
        <v>60</v>
      </c>
      <c r="B12" s="26">
        <f>VLOOKUP(A12,'[1]Source Data'!$G$3:$I$55,3,0)</f>
        <v>6220</v>
      </c>
      <c r="C12" s="25">
        <f t="shared" si="0"/>
        <v>1359</v>
      </c>
      <c r="D12" s="21">
        <f t="shared" si="1"/>
        <v>0.21848874598070739</v>
      </c>
      <c r="E12" s="25">
        <f>VLOOKUP(A12,'[2]WICY TOTAL'!$A$2:$E$53,2,0)</f>
        <v>1189</v>
      </c>
      <c r="F12" s="19">
        <f t="shared" si="2"/>
        <v>0.19115755627009645</v>
      </c>
      <c r="G12" s="24">
        <f>VLOOKUP(A12,'[2]WICY TOTAL'!$A$2:$E$53,5,0)</f>
        <v>0</v>
      </c>
      <c r="H12" s="19">
        <f t="shared" si="3"/>
        <v>0</v>
      </c>
      <c r="I12" s="25">
        <f>VLOOKUP(A12,'[2]WICY TOTAL'!$A$2:$E$53,4,0)</f>
        <v>8</v>
      </c>
      <c r="J12" s="19">
        <f t="shared" si="4"/>
        <v>1.2861736334405145E-3</v>
      </c>
      <c r="K12" s="25">
        <f>VLOOKUP(A12,'[2]WICY TOTAL'!$A$2:$E$53,3,0)</f>
        <v>162</v>
      </c>
      <c r="L12" s="19">
        <f t="shared" si="5"/>
        <v>2.6045016077170417E-2</v>
      </c>
    </row>
    <row r="13" spans="1:12">
      <c r="A13" s="22" t="s">
        <v>61</v>
      </c>
      <c r="B13" s="26">
        <f>VLOOKUP(A13,'[1]Source Data'!$G$3:$I$55,3,0)</f>
        <v>24918</v>
      </c>
      <c r="C13" s="25">
        <f t="shared" si="0"/>
        <v>5310</v>
      </c>
      <c r="D13" s="21">
        <f t="shared" si="1"/>
        <v>0.21309896460390079</v>
      </c>
      <c r="E13" s="25">
        <f>VLOOKUP(A13,'[2]WICY TOTAL'!$A$2:$E$53,2,0)</f>
        <v>4577</v>
      </c>
      <c r="F13" s="19">
        <f t="shared" si="2"/>
        <v>0.183682478529577</v>
      </c>
      <c r="G13" s="24">
        <f>VLOOKUP(A13,'[2]WICY TOTAL'!$A$2:$E$53,5,0)</f>
        <v>2</v>
      </c>
      <c r="H13" s="19">
        <f t="shared" si="3"/>
        <v>8.0263263504294082E-5</v>
      </c>
      <c r="I13" s="25">
        <f>VLOOKUP(A13,'[2]WICY TOTAL'!$A$2:$E$53,4,0)</f>
        <v>14</v>
      </c>
      <c r="J13" s="19">
        <f t="shared" si="4"/>
        <v>5.6184284453005863E-4</v>
      </c>
      <c r="K13" s="25">
        <f>VLOOKUP(A13,'[2]WICY TOTAL'!$A$2:$E$53,3,0)</f>
        <v>717</v>
      </c>
      <c r="L13" s="19">
        <f t="shared" si="5"/>
        <v>2.877437996628943E-2</v>
      </c>
    </row>
    <row r="14" spans="1:12">
      <c r="A14" s="22" t="s">
        <v>62</v>
      </c>
      <c r="B14" s="26">
        <f>VLOOKUP(A14,'[1]Source Data'!$G$3:$I$55,3,0)</f>
        <v>9746</v>
      </c>
      <c r="C14" s="25">
        <f t="shared" si="0"/>
        <v>1273</v>
      </c>
      <c r="D14" s="21">
        <f t="shared" si="1"/>
        <v>0.13061768930843423</v>
      </c>
      <c r="E14" s="25">
        <f>VLOOKUP(A14,'[2]WICY TOTAL'!$A$2:$E$53,2,0)</f>
        <v>1116</v>
      </c>
      <c r="F14" s="19">
        <f t="shared" si="2"/>
        <v>0.11450851631438538</v>
      </c>
      <c r="G14" s="24">
        <f>VLOOKUP(A14,'[2]WICY TOTAL'!$A$2:$E$53,5,0)</f>
        <v>0</v>
      </c>
      <c r="H14" s="19">
        <f t="shared" si="3"/>
        <v>0</v>
      </c>
      <c r="I14" s="25">
        <f>VLOOKUP(A14,'[2]WICY TOTAL'!$A$2:$E$53,4,0)</f>
        <v>4</v>
      </c>
      <c r="J14" s="19">
        <f t="shared" si="4"/>
        <v>4.1042478965729528E-4</v>
      </c>
      <c r="K14" s="25">
        <f>VLOOKUP(A14,'[2]WICY TOTAL'!$A$2:$E$53,3,0)</f>
        <v>153</v>
      </c>
      <c r="L14" s="19">
        <f t="shared" si="5"/>
        <v>1.5698748204391544E-2</v>
      </c>
    </row>
    <row r="15" spans="1:12">
      <c r="A15" s="22" t="s">
        <v>63</v>
      </c>
      <c r="B15" s="26">
        <f>VLOOKUP(A15,'[1]Source Data'!$G$3:$I$55,3,0)</f>
        <v>12008</v>
      </c>
      <c r="C15" s="25">
        <f t="shared" si="0"/>
        <v>2813</v>
      </c>
      <c r="D15" s="21">
        <f t="shared" si="1"/>
        <v>0.23426049300466356</v>
      </c>
      <c r="E15" s="25">
        <f>VLOOKUP(A15,'[2]WICY TOTAL'!$A$2:$E$53,2,0)</f>
        <v>2431</v>
      </c>
      <c r="F15" s="19">
        <f t="shared" si="2"/>
        <v>0.20244836775483011</v>
      </c>
      <c r="G15" s="24">
        <f>VLOOKUP(A15,'[2]WICY TOTAL'!$A$2:$E$53,5,0)</f>
        <v>1</v>
      </c>
      <c r="H15" s="19">
        <f t="shared" si="3"/>
        <v>8.3277814790139908E-5</v>
      </c>
      <c r="I15" s="25">
        <f>VLOOKUP(A15,'[2]WICY TOTAL'!$A$2:$E$53,4,0)</f>
        <v>5</v>
      </c>
      <c r="J15" s="19">
        <f t="shared" si="4"/>
        <v>4.1638907395069954E-4</v>
      </c>
      <c r="K15" s="25">
        <f>VLOOKUP(A15,'[2]WICY TOTAL'!$A$2:$E$53,3,0)</f>
        <v>376</v>
      </c>
      <c r="L15" s="19">
        <f t="shared" si="5"/>
        <v>3.1312458361092602E-2</v>
      </c>
    </row>
    <row r="16" spans="1:12">
      <c r="A16" s="22" t="s">
        <v>64</v>
      </c>
      <c r="B16" s="26">
        <f>VLOOKUP(A16,'[1]Source Data'!$G$3:$I$55,3,0)</f>
        <v>19253</v>
      </c>
      <c r="C16" s="25">
        <f t="shared" si="0"/>
        <v>5596</v>
      </c>
      <c r="D16" s="21">
        <f t="shared" si="1"/>
        <v>0.29065600166207861</v>
      </c>
      <c r="E16" s="25">
        <f>VLOOKUP(A16,'[2]WICY TOTAL'!$A$2:$E$53,2,0)</f>
        <v>5245</v>
      </c>
      <c r="F16" s="19">
        <f t="shared" si="2"/>
        <v>0.27242507661143717</v>
      </c>
      <c r="G16" s="24">
        <f>VLOOKUP(A16,'[2]WICY TOTAL'!$A$2:$E$53,5,0)</f>
        <v>3</v>
      </c>
      <c r="H16" s="19">
        <f t="shared" si="3"/>
        <v>1.5581987222770477E-4</v>
      </c>
      <c r="I16" s="25">
        <f>VLOOKUP(A16,'[2]WICY TOTAL'!$A$2:$E$53,4,0)</f>
        <v>10</v>
      </c>
      <c r="J16" s="19">
        <f t="shared" si="4"/>
        <v>5.1939957409234921E-4</v>
      </c>
      <c r="K16" s="25">
        <f>VLOOKUP(A16,'[2]WICY TOTAL'!$A$2:$E$53,3,0)</f>
        <v>338</v>
      </c>
      <c r="L16" s="19">
        <f t="shared" si="5"/>
        <v>1.7555705604321403E-2</v>
      </c>
    </row>
    <row r="17" spans="1:12">
      <c r="A17" s="22" t="s">
        <v>65</v>
      </c>
      <c r="B17" s="26">
        <f>VLOOKUP(A17,'[1]Source Data'!$G$3:$I$55,3,0)</f>
        <v>6745</v>
      </c>
      <c r="C17" s="25">
        <f t="shared" si="0"/>
        <v>1746</v>
      </c>
      <c r="D17" s="21">
        <f t="shared" si="1"/>
        <v>0.25885841363973311</v>
      </c>
      <c r="E17" s="25">
        <f>VLOOKUP(A17,'[2]WICY TOTAL'!$A$2:$E$53,2,0)</f>
        <v>1458</v>
      </c>
      <c r="F17" s="19">
        <f t="shared" si="2"/>
        <v>0.2161601186063751</v>
      </c>
      <c r="G17" s="24">
        <f>VLOOKUP(A17,'[2]WICY TOTAL'!$A$2:$E$53,5,0)</f>
        <v>0</v>
      </c>
      <c r="H17" s="19">
        <f t="shared" si="3"/>
        <v>0</v>
      </c>
      <c r="I17" s="25">
        <f>VLOOKUP(A17,'[2]WICY TOTAL'!$A$2:$E$53,4,0)</f>
        <v>8</v>
      </c>
      <c r="J17" s="19">
        <f t="shared" si="4"/>
        <v>1.1860637509266123E-3</v>
      </c>
      <c r="K17" s="25">
        <f>VLOOKUP(A17,'[2]WICY TOTAL'!$A$2:$E$53,3,0)</f>
        <v>280</v>
      </c>
      <c r="L17" s="19">
        <f t="shared" si="5"/>
        <v>4.1512231282431429E-2</v>
      </c>
    </row>
    <row r="18" spans="1:12">
      <c r="A18" s="22" t="s">
        <v>66</v>
      </c>
      <c r="B18" s="26">
        <f>VLOOKUP(A18,'[1]Source Data'!$G$3:$I$55,3,0)</f>
        <v>3524</v>
      </c>
      <c r="C18" s="25">
        <f t="shared" si="0"/>
        <v>1167</v>
      </c>
      <c r="D18" s="21">
        <f t="shared" si="1"/>
        <v>0.33115777525539158</v>
      </c>
      <c r="E18" s="25">
        <f>VLOOKUP(A18,'[2]WICY TOTAL'!$A$2:$E$53,2,0)</f>
        <v>1108</v>
      </c>
      <c r="F18" s="19">
        <f t="shared" si="2"/>
        <v>0.31441543700340524</v>
      </c>
      <c r="G18" s="24">
        <f>VLOOKUP(A18,'[2]WICY TOTAL'!$A$2:$E$53,5,0)</f>
        <v>0</v>
      </c>
      <c r="H18" s="19">
        <f t="shared" si="3"/>
        <v>0</v>
      </c>
      <c r="I18" s="25">
        <f>VLOOKUP(A18,'[2]WICY TOTAL'!$A$2:$E$53,4,0)</f>
        <v>2</v>
      </c>
      <c r="J18" s="19">
        <f t="shared" si="4"/>
        <v>5.6753688989784334E-4</v>
      </c>
      <c r="K18" s="25">
        <f>VLOOKUP(A18,'[2]WICY TOTAL'!$A$2:$E$53,3,0)</f>
        <v>57</v>
      </c>
      <c r="L18" s="19">
        <f t="shared" si="5"/>
        <v>1.6174801362088535E-2</v>
      </c>
    </row>
    <row r="19" spans="1:12">
      <c r="A19" s="22" t="s">
        <v>67</v>
      </c>
      <c r="B19" s="26">
        <f>VLOOKUP(A19,'[1]Source Data'!$G$3:$I$55,3,0)</f>
        <v>32221</v>
      </c>
      <c r="C19" s="25">
        <f t="shared" si="0"/>
        <v>8561</v>
      </c>
      <c r="D19" s="21">
        <f t="shared" si="1"/>
        <v>0.26569628503150122</v>
      </c>
      <c r="E19" s="25">
        <f>VLOOKUP(A19,'[2]WICY TOTAL'!$A$2:$E$53,2,0)</f>
        <v>7461</v>
      </c>
      <c r="F19" s="19">
        <f t="shared" si="2"/>
        <v>0.23155705906086094</v>
      </c>
      <c r="G19" s="24">
        <f>VLOOKUP(A19,'[2]WICY TOTAL'!$A$2:$E$53,5,0)</f>
        <v>1</v>
      </c>
      <c r="H19" s="19">
        <f t="shared" si="3"/>
        <v>3.103565997330933E-5</v>
      </c>
      <c r="I19" s="25">
        <f>VLOOKUP(A19,'[2]WICY TOTAL'!$A$2:$E$53,4,0)</f>
        <v>32</v>
      </c>
      <c r="J19" s="19">
        <f t="shared" si="4"/>
        <v>9.9314111914589856E-4</v>
      </c>
      <c r="K19" s="25">
        <f>VLOOKUP(A19,'[2]WICY TOTAL'!$A$2:$E$53,3,0)</f>
        <v>1067</v>
      </c>
      <c r="L19" s="19">
        <f t="shared" si="5"/>
        <v>3.3115049191521057E-2</v>
      </c>
    </row>
    <row r="20" spans="1:12">
      <c r="A20" s="22" t="s">
        <v>68</v>
      </c>
      <c r="B20" s="26">
        <f>VLOOKUP(A20,'[1]Source Data'!$G$3:$I$55,3,0)</f>
        <v>6079</v>
      </c>
      <c r="C20" s="25">
        <f t="shared" si="0"/>
        <v>1362</v>
      </c>
      <c r="D20" s="21">
        <f t="shared" si="1"/>
        <v>0.22405000822503701</v>
      </c>
      <c r="E20" s="25">
        <f>VLOOKUP(A20,'[2]WICY TOTAL'!$A$2:$E$53,2,0)</f>
        <v>1150</v>
      </c>
      <c r="F20" s="19">
        <f t="shared" si="2"/>
        <v>0.1891758512913308</v>
      </c>
      <c r="G20" s="24">
        <f>VLOOKUP(A20,'[2]WICY TOTAL'!$A$2:$E$53,5,0)</f>
        <v>0</v>
      </c>
      <c r="H20" s="19">
        <f t="shared" si="3"/>
        <v>0</v>
      </c>
      <c r="I20" s="25">
        <f>VLOOKUP(A20,'[2]WICY TOTAL'!$A$2:$E$53,4,0)</f>
        <v>7</v>
      </c>
      <c r="J20" s="19">
        <f t="shared" si="4"/>
        <v>1.1515051817733179E-3</v>
      </c>
      <c r="K20" s="25">
        <f>VLOOKUP(A20,'[2]WICY TOTAL'!$A$2:$E$53,3,0)</f>
        <v>205</v>
      </c>
      <c r="L20" s="19">
        <f t="shared" si="5"/>
        <v>3.3722651751932883E-2</v>
      </c>
    </row>
    <row r="21" spans="1:12">
      <c r="A21" s="77" t="s">
        <v>69</v>
      </c>
      <c r="B21" s="26">
        <f>VLOOKUP(A21,'[1]Source Data'!$G$3:$I$55,3,0)</f>
        <v>7638</v>
      </c>
      <c r="C21" s="25">
        <f t="shared" si="0"/>
        <v>2629</v>
      </c>
      <c r="D21" s="21">
        <f t="shared" si="1"/>
        <v>0.34420005236973028</v>
      </c>
      <c r="E21" s="25">
        <f>VLOOKUP(A21,'[2]WICY TOTAL'!$A$2:$E$53,2,0)</f>
        <v>2388</v>
      </c>
      <c r="F21" s="19">
        <f t="shared" si="2"/>
        <v>0.31264728986645718</v>
      </c>
      <c r="G21" s="24">
        <f>VLOOKUP(A21,'[2]WICY TOTAL'!$A$2:$E$53,5,0)</f>
        <v>0</v>
      </c>
      <c r="H21" s="19">
        <f t="shared" si="3"/>
        <v>0</v>
      </c>
      <c r="I21" s="25">
        <f>VLOOKUP(A21,'[2]WICY TOTAL'!$A$2:$E$53,4,0)</f>
        <v>8</v>
      </c>
      <c r="J21" s="19">
        <f t="shared" si="4"/>
        <v>1.0473946059177796E-3</v>
      </c>
      <c r="K21" s="25">
        <f>VLOOKUP(A21,'[2]WICY TOTAL'!$A$2:$E$53,3,0)</f>
        <v>233</v>
      </c>
      <c r="L21" s="19">
        <f t="shared" si="5"/>
        <v>3.0505367897355327E-2</v>
      </c>
    </row>
    <row r="22" spans="1:12">
      <c r="A22" s="22" t="s">
        <v>70</v>
      </c>
      <c r="B22" s="26">
        <f>VLOOKUP(A22,'[1]Source Data'!$G$3:$I$55,3,0)</f>
        <v>5649</v>
      </c>
      <c r="C22" s="25">
        <f t="shared" si="0"/>
        <v>1100</v>
      </c>
      <c r="D22" s="21">
        <f t="shared" si="1"/>
        <v>0.19472473004071517</v>
      </c>
      <c r="E22" s="25">
        <f>VLOOKUP(A22,'[2]WICY TOTAL'!$A$2:$E$53,2,0)</f>
        <v>939</v>
      </c>
      <c r="F22" s="19">
        <f t="shared" si="2"/>
        <v>0.16622411046202867</v>
      </c>
      <c r="G22" s="24">
        <f>VLOOKUP(A22,'[2]WICY TOTAL'!$A$2:$E$53,5,0)</f>
        <v>0</v>
      </c>
      <c r="H22" s="19">
        <f t="shared" si="3"/>
        <v>0</v>
      </c>
      <c r="I22" s="25">
        <f>VLOOKUP(A22,'[2]WICY TOTAL'!$A$2:$E$53,4,0)</f>
        <v>2</v>
      </c>
      <c r="J22" s="19">
        <f t="shared" si="4"/>
        <v>3.5404496371039119E-4</v>
      </c>
      <c r="K22" s="25">
        <f>VLOOKUP(A22,'[2]WICY TOTAL'!$A$2:$E$53,3,0)</f>
        <v>159</v>
      </c>
      <c r="L22" s="19">
        <f t="shared" si="5"/>
        <v>2.8146574614976102E-2</v>
      </c>
    </row>
    <row r="23" spans="1:12">
      <c r="A23" s="22" t="s">
        <v>71</v>
      </c>
      <c r="B23" s="26">
        <f>VLOOKUP(A23,'[1]Source Data'!$G$3:$I$55,3,0)</f>
        <v>9164</v>
      </c>
      <c r="C23" s="25">
        <f t="shared" si="0"/>
        <v>1595</v>
      </c>
      <c r="D23" s="21">
        <f t="shared" si="1"/>
        <v>0.17405063291139242</v>
      </c>
      <c r="E23" s="25">
        <f>VLOOKUP(A23,'[2]WICY TOTAL'!$A$2:$E$53,2,0)</f>
        <v>1364</v>
      </c>
      <c r="F23" s="19">
        <f t="shared" si="2"/>
        <v>0.14884329986905281</v>
      </c>
      <c r="G23" s="24">
        <f>VLOOKUP(A23,'[2]WICY TOTAL'!$A$2:$E$53,5,0)</f>
        <v>1</v>
      </c>
      <c r="H23" s="19">
        <f t="shared" si="3"/>
        <v>1.0912265386294194E-4</v>
      </c>
      <c r="I23" s="25">
        <f>VLOOKUP(A23,'[2]WICY TOTAL'!$A$2:$E$53,4,0)</f>
        <v>4</v>
      </c>
      <c r="J23" s="19">
        <f t="shared" si="4"/>
        <v>4.3649061545176777E-4</v>
      </c>
      <c r="K23" s="25">
        <f>VLOOKUP(A23,'[2]WICY TOTAL'!$A$2:$E$53,3,0)</f>
        <v>226</v>
      </c>
      <c r="L23" s="19">
        <f t="shared" si="5"/>
        <v>2.4661719773024879E-2</v>
      </c>
    </row>
    <row r="24" spans="1:12">
      <c r="A24" s="22" t="s">
        <v>72</v>
      </c>
      <c r="B24" s="26">
        <f>VLOOKUP(A24,'[1]Source Data'!$G$3:$I$55,3,0)</f>
        <v>54986</v>
      </c>
      <c r="C24" s="25">
        <f t="shared" si="0"/>
        <v>6834</v>
      </c>
      <c r="D24" s="21">
        <f t="shared" si="1"/>
        <v>0.12428618193722038</v>
      </c>
      <c r="E24" s="25">
        <f>VLOOKUP(A24,'[2]WICY TOTAL'!$A$2:$E$53,2,0)</f>
        <v>6040</v>
      </c>
      <c r="F24" s="19">
        <f t="shared" si="2"/>
        <v>0.10984614265449387</v>
      </c>
      <c r="G24" s="24">
        <f>VLOOKUP(A24,'[2]WICY TOTAL'!$A$2:$E$53,5,0)</f>
        <v>1</v>
      </c>
      <c r="H24" s="19">
        <f t="shared" si="3"/>
        <v>1.818644745935329E-5</v>
      </c>
      <c r="I24" s="25">
        <f>VLOOKUP(A24,'[2]WICY TOTAL'!$A$2:$E$53,4,0)</f>
        <v>20</v>
      </c>
      <c r="J24" s="19">
        <f t="shared" si="4"/>
        <v>3.6372894918706582E-4</v>
      </c>
      <c r="K24" s="25">
        <f>VLOOKUP(A24,'[2]WICY TOTAL'!$A$2:$E$53,3,0)</f>
        <v>773</v>
      </c>
      <c r="L24" s="19">
        <f t="shared" si="5"/>
        <v>1.4058123886080093E-2</v>
      </c>
    </row>
    <row r="25" spans="1:12">
      <c r="A25" s="22" t="s">
        <v>73</v>
      </c>
      <c r="B25" s="26">
        <f>VLOOKUP(A25,'[1]Source Data'!$G$3:$I$55,3,0)</f>
        <v>8506</v>
      </c>
      <c r="C25" s="25">
        <f t="shared" si="0"/>
        <v>2750</v>
      </c>
      <c r="D25" s="21">
        <f t="shared" si="1"/>
        <v>0.32330119915353867</v>
      </c>
      <c r="E25" s="25">
        <f>VLOOKUP(A25,'[2]WICY TOTAL'!$A$2:$E$53,2,0)</f>
        <v>2318</v>
      </c>
      <c r="F25" s="19">
        <f t="shared" si="2"/>
        <v>0.27251351986832822</v>
      </c>
      <c r="G25" s="24">
        <f>VLOOKUP(A25,'[2]WICY TOTAL'!$A$2:$E$53,5,0)</f>
        <v>1</v>
      </c>
      <c r="H25" s="19">
        <f t="shared" si="3"/>
        <v>1.1756407241946862E-4</v>
      </c>
      <c r="I25" s="25">
        <f>VLOOKUP(A25,'[2]WICY TOTAL'!$A$2:$E$53,4,0)</f>
        <v>11</v>
      </c>
      <c r="J25" s="19">
        <f t="shared" si="4"/>
        <v>1.2932047966141547E-3</v>
      </c>
      <c r="K25" s="25">
        <f>VLOOKUP(A25,'[2]WICY TOTAL'!$A$2:$E$53,3,0)</f>
        <v>420</v>
      </c>
      <c r="L25" s="19">
        <f t="shared" si="5"/>
        <v>4.9376910416176818E-2</v>
      </c>
    </row>
    <row r="26" spans="1:12">
      <c r="A26" s="22" t="s">
        <v>74</v>
      </c>
      <c r="B26" s="26">
        <f>VLOOKUP(A26,'[1]Source Data'!$G$3:$I$55,3,0)</f>
        <v>31786</v>
      </c>
      <c r="C26" s="25">
        <f t="shared" si="0"/>
        <v>8083</v>
      </c>
      <c r="D26" s="21">
        <f t="shared" si="1"/>
        <v>0.25429434342163215</v>
      </c>
      <c r="E26" s="25">
        <f>VLOOKUP(A26,'[2]WICY TOTAL'!$A$2:$E$53,2,0)</f>
        <v>7572</v>
      </c>
      <c r="F26" s="19">
        <f t="shared" si="2"/>
        <v>0.23821808343295792</v>
      </c>
      <c r="G26" s="24">
        <f>VLOOKUP(A26,'[2]WICY TOTAL'!$A$2:$E$53,5,0)</f>
        <v>0</v>
      </c>
      <c r="H26" s="19">
        <f t="shared" si="3"/>
        <v>0</v>
      </c>
      <c r="I26" s="25">
        <f>VLOOKUP(A26,'[2]WICY TOTAL'!$A$2:$E$53,4,0)</f>
        <v>19</v>
      </c>
      <c r="J26" s="19">
        <f t="shared" si="4"/>
        <v>5.9774743597810359E-4</v>
      </c>
      <c r="K26" s="25">
        <f>VLOOKUP(A26,'[2]WICY TOTAL'!$A$2:$E$53,3,0)</f>
        <v>492</v>
      </c>
      <c r="L26" s="19">
        <f t="shared" si="5"/>
        <v>1.5478512552696156E-2</v>
      </c>
    </row>
    <row r="27" spans="1:12">
      <c r="A27" s="77" t="s">
        <v>75</v>
      </c>
      <c r="B27" s="26">
        <f>VLOOKUP(A27,'[1]Source Data'!$G$3:$I$55,3,0)</f>
        <v>6414</v>
      </c>
      <c r="C27" s="25">
        <f t="shared" si="0"/>
        <v>1966</v>
      </c>
      <c r="D27" s="21">
        <f t="shared" si="1"/>
        <v>0.30651699407545996</v>
      </c>
      <c r="E27" s="25">
        <f>VLOOKUP(A27,'[2]WICY TOTAL'!$A$2:$E$53,2,0)</f>
        <v>1849</v>
      </c>
      <c r="F27" s="19">
        <f t="shared" si="2"/>
        <v>0.28827564702213909</v>
      </c>
      <c r="G27" s="24">
        <f>VLOOKUP(A27,'[2]WICY TOTAL'!$A$2:$E$53,5,0)</f>
        <v>1</v>
      </c>
      <c r="H27" s="19">
        <f t="shared" si="3"/>
        <v>1.5590894917368256E-4</v>
      </c>
      <c r="I27" s="25">
        <f>VLOOKUP(A27,'[2]WICY TOTAL'!$A$2:$E$53,4,0)</f>
        <v>1</v>
      </c>
      <c r="J27" s="19">
        <f t="shared" si="4"/>
        <v>1.5590894917368256E-4</v>
      </c>
      <c r="K27" s="25">
        <f>VLOOKUP(A27,'[2]WICY TOTAL'!$A$2:$E$53,3,0)</f>
        <v>115</v>
      </c>
      <c r="L27" s="19">
        <f t="shared" si="5"/>
        <v>1.7929529154973495E-2</v>
      </c>
    </row>
    <row r="28" spans="1:12">
      <c r="A28" s="22" t="s">
        <v>76</v>
      </c>
      <c r="B28" s="26">
        <f>VLOOKUP(A28,'[1]Source Data'!$G$3:$I$55,3,0)</f>
        <v>7749</v>
      </c>
      <c r="C28" s="25">
        <f t="shared" si="0"/>
        <v>2008</v>
      </c>
      <c r="D28" s="21">
        <f t="shared" si="1"/>
        <v>0.25913021034972256</v>
      </c>
      <c r="E28" s="25">
        <f>VLOOKUP(A28,'[2]WICY TOTAL'!$A$2:$E$53,2,0)</f>
        <v>1785</v>
      </c>
      <c r="F28" s="19">
        <f t="shared" si="2"/>
        <v>0.23035230352303523</v>
      </c>
      <c r="G28" s="24">
        <f>VLOOKUP(A28,'[2]WICY TOTAL'!$A$2:$E$53,5,0)</f>
        <v>1</v>
      </c>
      <c r="H28" s="19">
        <f t="shared" si="3"/>
        <v>1.2904890953671441E-4</v>
      </c>
      <c r="I28" s="25">
        <f>VLOOKUP(A28,'[2]WICY TOTAL'!$A$2:$E$53,4,0)</f>
        <v>8</v>
      </c>
      <c r="J28" s="19">
        <f t="shared" si="4"/>
        <v>1.0323912762937152E-3</v>
      </c>
      <c r="K28" s="25">
        <f>VLOOKUP(A28,'[2]WICY TOTAL'!$A$2:$E$53,3,0)</f>
        <v>214</v>
      </c>
      <c r="L28" s="19">
        <f t="shared" si="5"/>
        <v>2.7616466640856884E-2</v>
      </c>
    </row>
    <row r="29" spans="1:12">
      <c r="A29" s="22" t="s">
        <v>77</v>
      </c>
      <c r="B29" s="26">
        <f>VLOOKUP(A29,'[1]Source Data'!$G$3:$I$55,3,0)</f>
        <v>5847</v>
      </c>
      <c r="C29" s="25">
        <f t="shared" si="0"/>
        <v>1286</v>
      </c>
      <c r="D29" s="21">
        <f t="shared" si="1"/>
        <v>0.21994185052163504</v>
      </c>
      <c r="E29" s="25">
        <f>VLOOKUP(A29,'[2]WICY TOTAL'!$A$2:$E$53,2,0)</f>
        <v>1120</v>
      </c>
      <c r="F29" s="19">
        <f t="shared" si="2"/>
        <v>0.19155122284932444</v>
      </c>
      <c r="G29" s="24">
        <f>VLOOKUP(A29,'[2]WICY TOTAL'!$A$2:$E$53,5,0)</f>
        <v>0</v>
      </c>
      <c r="H29" s="19">
        <f t="shared" si="3"/>
        <v>0</v>
      </c>
      <c r="I29" s="25">
        <f>VLOOKUP(A29,'[2]WICY TOTAL'!$A$2:$E$53,4,0)</f>
        <v>8</v>
      </c>
      <c r="J29" s="19">
        <f t="shared" si="4"/>
        <v>1.3682230203523175E-3</v>
      </c>
      <c r="K29" s="25">
        <f>VLOOKUP(A29,'[2]WICY TOTAL'!$A$2:$E$53,3,0)</f>
        <v>158</v>
      </c>
      <c r="L29" s="19">
        <f t="shared" si="5"/>
        <v>2.7022404651958268E-2</v>
      </c>
    </row>
    <row r="30" spans="1:12">
      <c r="A30" s="22" t="s">
        <v>78</v>
      </c>
      <c r="B30" s="26">
        <f>VLOOKUP(A30,'[1]Source Data'!$G$3:$I$55,3,0)</f>
        <v>3371</v>
      </c>
      <c r="C30" s="25">
        <f t="shared" si="0"/>
        <v>1127</v>
      </c>
      <c r="D30" s="21">
        <f t="shared" si="1"/>
        <v>0.33432215959655887</v>
      </c>
      <c r="E30" s="25">
        <f>VLOOKUP(A30,'[2]WICY TOTAL'!$A$2:$E$53,2,0)</f>
        <v>1070</v>
      </c>
      <c r="F30" s="19">
        <f t="shared" si="2"/>
        <v>0.31741323049540193</v>
      </c>
      <c r="G30" s="24">
        <f>VLOOKUP(A30,'[2]WICY TOTAL'!$A$2:$E$53,5,0)</f>
        <v>0</v>
      </c>
      <c r="H30" s="19">
        <f t="shared" si="3"/>
        <v>0</v>
      </c>
      <c r="I30" s="25">
        <f>VLOOKUP(A30,'[2]WICY TOTAL'!$A$2:$E$53,4,0)</f>
        <v>2</v>
      </c>
      <c r="J30" s="19">
        <f t="shared" si="4"/>
        <v>5.9329575793533079E-4</v>
      </c>
      <c r="K30" s="25">
        <f>VLOOKUP(A30,'[2]WICY TOTAL'!$A$2:$E$53,3,0)</f>
        <v>55</v>
      </c>
      <c r="L30" s="19">
        <f t="shared" si="5"/>
        <v>1.6315633343221597E-2</v>
      </c>
    </row>
    <row r="31" spans="1:12">
      <c r="A31" s="77" t="s">
        <v>79</v>
      </c>
      <c r="B31" s="26">
        <f>VLOOKUP(A31,'[1]Source Data'!$G$3:$I$55,3,0)</f>
        <v>6128</v>
      </c>
      <c r="C31" s="25">
        <f t="shared" si="0"/>
        <v>2139</v>
      </c>
      <c r="D31" s="21">
        <f t="shared" si="1"/>
        <v>0.34905352480417756</v>
      </c>
      <c r="E31" s="25">
        <f>VLOOKUP(A31,'[2]WICY TOTAL'!$A$2:$E$53,2,0)</f>
        <v>2048</v>
      </c>
      <c r="F31" s="19">
        <f t="shared" si="2"/>
        <v>0.33420365535248042</v>
      </c>
      <c r="G31" s="24">
        <f>VLOOKUP(A31,'[2]WICY TOTAL'!$A$2:$E$53,5,0)</f>
        <v>0</v>
      </c>
      <c r="H31" s="19">
        <f t="shared" si="3"/>
        <v>0</v>
      </c>
      <c r="I31" s="25">
        <f>VLOOKUP(A31,'[2]WICY TOTAL'!$A$2:$E$53,4,0)</f>
        <v>3</v>
      </c>
      <c r="J31" s="19">
        <f t="shared" si="4"/>
        <v>4.8955613577023494E-4</v>
      </c>
      <c r="K31" s="25">
        <f>VLOOKUP(A31,'[2]WICY TOTAL'!$A$2:$E$53,3,0)</f>
        <v>88</v>
      </c>
      <c r="L31" s="19">
        <f t="shared" si="5"/>
        <v>1.4360313315926894E-2</v>
      </c>
    </row>
    <row r="32" spans="1:12">
      <c r="A32" s="22" t="s">
        <v>80</v>
      </c>
      <c r="B32" s="26">
        <f>VLOOKUP(A32,'[1]Source Data'!$G$3:$I$55,3,0)</f>
        <v>9206</v>
      </c>
      <c r="C32" s="25">
        <f t="shared" si="0"/>
        <v>2560</v>
      </c>
      <c r="D32" s="21">
        <f t="shared" si="1"/>
        <v>0.27807951336085163</v>
      </c>
      <c r="E32" s="25">
        <f>VLOOKUP(A32,'[2]WICY TOTAL'!$A$2:$E$53,2,0)</f>
        <v>2311</v>
      </c>
      <c r="F32" s="19">
        <f t="shared" si="2"/>
        <v>0.25103193569411253</v>
      </c>
      <c r="G32" s="24">
        <f>VLOOKUP(A32,'[2]WICY TOTAL'!$A$2:$E$53,5,0)</f>
        <v>0</v>
      </c>
      <c r="H32" s="19">
        <f t="shared" si="3"/>
        <v>0</v>
      </c>
      <c r="I32" s="25">
        <f>VLOOKUP(A32,'[2]WICY TOTAL'!$A$2:$E$53,4,0)</f>
        <v>8</v>
      </c>
      <c r="J32" s="19">
        <f t="shared" si="4"/>
        <v>8.6899847925266127E-4</v>
      </c>
      <c r="K32" s="25">
        <f>VLOOKUP(A32,'[2]WICY TOTAL'!$A$2:$E$53,3,0)</f>
        <v>241</v>
      </c>
      <c r="L32" s="19">
        <f t="shared" si="5"/>
        <v>2.6178579187486423E-2</v>
      </c>
    </row>
    <row r="33" spans="1:12">
      <c r="A33" s="22" t="s">
        <v>81</v>
      </c>
      <c r="B33" s="26">
        <f>VLOOKUP(A33,'[1]Source Data'!$G$3:$I$55,3,0)</f>
        <v>102604</v>
      </c>
      <c r="C33" s="25">
        <f t="shared" si="0"/>
        <v>30166</v>
      </c>
      <c r="D33" s="21">
        <f t="shared" si="1"/>
        <v>0.29400413239249934</v>
      </c>
      <c r="E33" s="25">
        <f>VLOOKUP(A33,'[2]WICY TOTAL'!$A$2:$E$53,2,0)</f>
        <v>28903</v>
      </c>
      <c r="F33" s="19">
        <f t="shared" si="2"/>
        <v>0.28169467077306926</v>
      </c>
      <c r="G33" s="24">
        <f>VLOOKUP(A33,'[2]WICY TOTAL'!$A$2:$E$53,5,0)</f>
        <v>1</v>
      </c>
      <c r="H33" s="19">
        <f t="shared" si="3"/>
        <v>9.7462087248060508E-6</v>
      </c>
      <c r="I33" s="25">
        <f>VLOOKUP(A33,'[2]WICY TOTAL'!$A$2:$E$53,4,0)</f>
        <v>28</v>
      </c>
      <c r="J33" s="19">
        <f t="shared" si="4"/>
        <v>2.7289384429456939E-4</v>
      </c>
      <c r="K33" s="25">
        <f>VLOOKUP(A33,'[2]WICY TOTAL'!$A$2:$E$53,3,0)</f>
        <v>1234</v>
      </c>
      <c r="L33" s="19">
        <f t="shared" si="5"/>
        <v>1.2026821566410667E-2</v>
      </c>
    </row>
    <row r="34" spans="1:12">
      <c r="A34" s="22" t="s">
        <v>82</v>
      </c>
      <c r="B34" s="26">
        <f>VLOOKUP(A34,'[1]Source Data'!$G$3:$I$55,3,0)</f>
        <v>13991</v>
      </c>
      <c r="C34" s="25">
        <f t="shared" si="0"/>
        <v>5252</v>
      </c>
      <c r="D34" s="21">
        <f t="shared" si="1"/>
        <v>0.37538417554141951</v>
      </c>
      <c r="E34" s="25">
        <f>VLOOKUP(A34,'[2]WICY TOTAL'!$A$2:$E$53,2,0)</f>
        <v>4990</v>
      </c>
      <c r="F34" s="19">
        <f t="shared" si="2"/>
        <v>0.35665785147594881</v>
      </c>
      <c r="G34" s="24">
        <f>VLOOKUP(A34,'[2]WICY TOTAL'!$A$2:$E$53,5,0)</f>
        <v>1</v>
      </c>
      <c r="H34" s="19">
        <f t="shared" si="3"/>
        <v>7.1474519333857481E-5</v>
      </c>
      <c r="I34" s="25">
        <f>VLOOKUP(A34,'[2]WICY TOTAL'!$A$2:$E$53,4,0)</f>
        <v>15</v>
      </c>
      <c r="J34" s="19">
        <f t="shared" si="4"/>
        <v>1.0721177900078621E-3</v>
      </c>
      <c r="K34" s="25">
        <f>VLOOKUP(A34,'[2]WICY TOTAL'!$A$2:$E$53,3,0)</f>
        <v>246</v>
      </c>
      <c r="L34" s="19">
        <f t="shared" si="5"/>
        <v>1.7582731756128941E-2</v>
      </c>
    </row>
    <row r="35" spans="1:12">
      <c r="A35" s="22" t="s">
        <v>83</v>
      </c>
      <c r="B35" s="26">
        <f>VLOOKUP(A35,'[1]Source Data'!$G$3:$I$55,3,0)</f>
        <v>7409</v>
      </c>
      <c r="C35" s="25">
        <f t="shared" si="0"/>
        <v>2028</v>
      </c>
      <c r="D35" s="21">
        <f t="shared" si="1"/>
        <v>0.27372114995276015</v>
      </c>
      <c r="E35" s="25">
        <f>VLOOKUP(A35,'[2]WICY TOTAL'!$A$2:$E$53,2,0)</f>
        <v>1796</v>
      </c>
      <c r="F35" s="19">
        <f t="shared" si="2"/>
        <v>0.24240788230530436</v>
      </c>
      <c r="G35" s="24">
        <f>VLOOKUP(A35,'[2]WICY TOTAL'!$A$2:$E$53,5,0)</f>
        <v>0</v>
      </c>
      <c r="H35" s="19">
        <f t="shared" si="3"/>
        <v>0</v>
      </c>
      <c r="I35" s="25">
        <f>VLOOKUP(A35,'[2]WICY TOTAL'!$A$2:$E$53,4,0)</f>
        <v>8</v>
      </c>
      <c r="J35" s="19">
        <f t="shared" si="4"/>
        <v>1.079767849912269E-3</v>
      </c>
      <c r="K35" s="25">
        <f>VLOOKUP(A35,'[2]WICY TOTAL'!$A$2:$E$53,3,0)</f>
        <v>224</v>
      </c>
      <c r="L35" s="19">
        <f t="shared" si="5"/>
        <v>3.0233499797543528E-2</v>
      </c>
    </row>
    <row r="36" spans="1:12">
      <c r="A36" s="22" t="s">
        <v>84</v>
      </c>
      <c r="B36" s="26">
        <f>VLOOKUP(A36,'[1]Source Data'!$G$3:$I$55,3,0)</f>
        <v>9105</v>
      </c>
      <c r="C36" s="25">
        <f t="shared" ref="C36:C55" si="6">SUM(E36+G36+I36+K36)</f>
        <v>1690</v>
      </c>
      <c r="D36" s="21">
        <f t="shared" ref="D36:D67" si="7">SUM(C36/B36)</f>
        <v>0.18561230093355299</v>
      </c>
      <c r="E36" s="25">
        <f>VLOOKUP(A36,'[2]WICY TOTAL'!$A$2:$E$53,2,0)</f>
        <v>1529</v>
      </c>
      <c r="F36" s="19">
        <f t="shared" ref="F36:F67" si="8">SUM(E36/B36)</f>
        <v>0.16792970895112574</v>
      </c>
      <c r="G36" s="24">
        <f>VLOOKUP(A36,'[2]WICY TOTAL'!$A$2:$E$53,5,0)</f>
        <v>1</v>
      </c>
      <c r="H36" s="19">
        <f t="shared" ref="H36:H67" si="9">SUM(G36/B36)</f>
        <v>1.0982976386600769E-4</v>
      </c>
      <c r="I36" s="25">
        <f>VLOOKUP(A36,'[2]WICY TOTAL'!$A$2:$E$53,4,0)</f>
        <v>3</v>
      </c>
      <c r="J36" s="19">
        <f t="shared" ref="J36:J67" si="10">SUM(I36/B36)</f>
        <v>3.2948929159802305E-4</v>
      </c>
      <c r="K36" s="25">
        <f>VLOOKUP(A36,'[2]WICY TOTAL'!$A$2:$E$53,3,0)</f>
        <v>157</v>
      </c>
      <c r="L36" s="19">
        <f t="shared" ref="L36:L67" si="11">SUM(K36/B36)</f>
        <v>1.7243272926963208E-2</v>
      </c>
    </row>
    <row r="37" spans="1:12">
      <c r="A37" s="22" t="s">
        <v>85</v>
      </c>
      <c r="B37" s="26">
        <f>VLOOKUP(A37,'[1]Source Data'!$G$3:$I$55,3,0)</f>
        <v>13684</v>
      </c>
      <c r="C37" s="25">
        <f t="shared" si="6"/>
        <v>3397</v>
      </c>
      <c r="D37" s="21">
        <f t="shared" si="7"/>
        <v>0.24824612686349021</v>
      </c>
      <c r="E37" s="25">
        <f>VLOOKUP(A37,'[2]WICY TOTAL'!$A$2:$E$53,2,0)</f>
        <v>3002</v>
      </c>
      <c r="F37" s="19">
        <f t="shared" si="8"/>
        <v>0.21938029815843321</v>
      </c>
      <c r="G37" s="24">
        <f>VLOOKUP(A37,'[2]WICY TOTAL'!$A$2:$E$53,5,0)</f>
        <v>2</v>
      </c>
      <c r="H37" s="19">
        <f t="shared" si="9"/>
        <v>1.4615609470914936E-4</v>
      </c>
      <c r="I37" s="25">
        <f>VLOOKUP(A37,'[2]WICY TOTAL'!$A$2:$E$53,4,0)</f>
        <v>15</v>
      </c>
      <c r="J37" s="19">
        <f t="shared" si="10"/>
        <v>1.0961707103186204E-3</v>
      </c>
      <c r="K37" s="25">
        <f>VLOOKUP(A37,'[2]WICY TOTAL'!$A$2:$E$53,3,0)</f>
        <v>378</v>
      </c>
      <c r="L37" s="19">
        <f t="shared" si="11"/>
        <v>2.762350190002923E-2</v>
      </c>
    </row>
    <row r="38" spans="1:12">
      <c r="A38" s="22" t="s">
        <v>86</v>
      </c>
      <c r="B38" s="26">
        <f>VLOOKUP(A38,'[1]Source Data'!$G$3:$I$55,3,0)</f>
        <v>4691</v>
      </c>
      <c r="C38" s="25">
        <f t="shared" si="6"/>
        <v>1518</v>
      </c>
      <c r="D38" s="21">
        <f t="shared" si="7"/>
        <v>0.32359837987635898</v>
      </c>
      <c r="E38" s="25">
        <f>VLOOKUP(A38,'[2]WICY TOTAL'!$A$2:$E$53,2,0)</f>
        <v>1440</v>
      </c>
      <c r="F38" s="19">
        <f t="shared" si="8"/>
        <v>0.3069707951396291</v>
      </c>
      <c r="G38" s="24">
        <f>VLOOKUP(A38,'[2]WICY TOTAL'!$A$2:$E$53,5,0)</f>
        <v>0</v>
      </c>
      <c r="H38" s="19">
        <f t="shared" si="9"/>
        <v>0</v>
      </c>
      <c r="I38" s="25">
        <f>VLOOKUP(A38,'[2]WICY TOTAL'!$A$2:$E$53,4,0)</f>
        <v>4</v>
      </c>
      <c r="J38" s="19">
        <f t="shared" si="10"/>
        <v>8.5269665316563628E-4</v>
      </c>
      <c r="K38" s="25">
        <f>VLOOKUP(A38,'[2]WICY TOTAL'!$A$2:$E$53,3,0)</f>
        <v>74</v>
      </c>
      <c r="L38" s="19">
        <f t="shared" si="11"/>
        <v>1.5774888083564271E-2</v>
      </c>
    </row>
    <row r="39" spans="1:12">
      <c r="A39" s="22" t="s">
        <v>87</v>
      </c>
      <c r="B39" s="26">
        <f>VLOOKUP(A39,'[1]Source Data'!$G$3:$I$55,3,0)</f>
        <v>25844</v>
      </c>
      <c r="C39" s="25">
        <f t="shared" si="6"/>
        <v>7612</v>
      </c>
      <c r="D39" s="21">
        <f t="shared" si="7"/>
        <v>0.29453644946602692</v>
      </c>
      <c r="E39" s="25">
        <f>VLOOKUP(A39,'[2]WICY TOTAL'!$A$2:$E$53,2,0)</f>
        <v>7047</v>
      </c>
      <c r="F39" s="19">
        <f t="shared" si="8"/>
        <v>0.27267450859000153</v>
      </c>
      <c r="G39" s="24">
        <f>VLOOKUP(A39,'[2]WICY TOTAL'!$A$2:$E$53,5,0)</f>
        <v>1</v>
      </c>
      <c r="H39" s="19">
        <f t="shared" si="9"/>
        <v>3.8693700665531654E-5</v>
      </c>
      <c r="I39" s="25">
        <f>VLOOKUP(A39,'[2]WICY TOTAL'!$A$2:$E$53,4,0)</f>
        <v>13</v>
      </c>
      <c r="J39" s="19">
        <f t="shared" si="10"/>
        <v>5.0301810865191151E-4</v>
      </c>
      <c r="K39" s="25">
        <f>VLOOKUP(A39,'[2]WICY TOTAL'!$A$2:$E$53,3,0)</f>
        <v>551</v>
      </c>
      <c r="L39" s="19">
        <f t="shared" si="11"/>
        <v>2.1320229066707941E-2</v>
      </c>
    </row>
    <row r="40" spans="1:12">
      <c r="A40" s="22" t="s">
        <v>88</v>
      </c>
      <c r="B40" s="26">
        <f>VLOOKUP(A40,'[1]Source Data'!$G$3:$I$55,3,0)</f>
        <v>13195</v>
      </c>
      <c r="C40" s="25">
        <f t="shared" si="6"/>
        <v>2132</v>
      </c>
      <c r="D40" s="21">
        <f t="shared" si="7"/>
        <v>0.16157635467980297</v>
      </c>
      <c r="E40" s="25">
        <f>VLOOKUP(A40,'[2]WICY TOTAL'!$A$2:$E$53,2,0)</f>
        <v>1761</v>
      </c>
      <c r="F40" s="19">
        <f t="shared" si="8"/>
        <v>0.1334596438044714</v>
      </c>
      <c r="G40" s="24">
        <f>VLOOKUP(A40,'[2]WICY TOTAL'!$A$2:$E$53,5,0)</f>
        <v>1</v>
      </c>
      <c r="H40" s="19">
        <f t="shared" si="9"/>
        <v>7.5786282682834412E-5</v>
      </c>
      <c r="I40" s="25">
        <f>VLOOKUP(A40,'[2]WICY TOTAL'!$A$2:$E$53,4,0)</f>
        <v>13</v>
      </c>
      <c r="J40" s="19">
        <f t="shared" si="10"/>
        <v>9.8522167487684722E-4</v>
      </c>
      <c r="K40" s="25">
        <f>VLOOKUP(A40,'[2]WICY TOTAL'!$A$2:$E$53,3,0)</f>
        <v>357</v>
      </c>
      <c r="L40" s="19">
        <f t="shared" si="11"/>
        <v>2.7055702917771884E-2</v>
      </c>
    </row>
    <row r="41" spans="1:12">
      <c r="A41" s="22" t="s">
        <v>89</v>
      </c>
      <c r="B41" s="26">
        <f>VLOOKUP(A41,'[1]Source Data'!$G$3:$I$55,3,0)</f>
        <v>5333</v>
      </c>
      <c r="C41" s="25">
        <f t="shared" si="6"/>
        <v>668</v>
      </c>
      <c r="D41" s="21">
        <f t="shared" si="7"/>
        <v>0.12525782861428839</v>
      </c>
      <c r="E41" s="25">
        <f>VLOOKUP(A41,'[2]WICY TOTAL'!$A$2:$E$53,2,0)</f>
        <v>586</v>
      </c>
      <c r="F41" s="19">
        <f t="shared" si="8"/>
        <v>0.10988186761672604</v>
      </c>
      <c r="G41" s="24">
        <f>VLOOKUP(A41,'[2]WICY TOTAL'!$A$2:$E$53,5,0)</f>
        <v>0</v>
      </c>
      <c r="H41" s="19">
        <f t="shared" si="9"/>
        <v>0</v>
      </c>
      <c r="I41" s="25">
        <f>VLOOKUP(A41,'[2]WICY TOTAL'!$A$2:$E$53,4,0)</f>
        <v>5</v>
      </c>
      <c r="J41" s="19">
        <f t="shared" si="10"/>
        <v>9.3755859741233825E-4</v>
      </c>
      <c r="K41" s="25">
        <f>VLOOKUP(A41,'[2]WICY TOTAL'!$A$2:$E$53,3,0)</f>
        <v>77</v>
      </c>
      <c r="L41" s="19">
        <f t="shared" si="11"/>
        <v>1.443840240015001E-2</v>
      </c>
    </row>
    <row r="42" spans="1:12">
      <c r="A42" s="22" t="s">
        <v>90</v>
      </c>
      <c r="B42" s="26">
        <f>VLOOKUP(A42,'[1]Source Data'!$G$3:$I$55,3,0)</f>
        <v>4697</v>
      </c>
      <c r="C42" s="25">
        <f t="shared" si="6"/>
        <v>846</v>
      </c>
      <c r="D42" s="21">
        <f t="shared" si="7"/>
        <v>0.1801149670002129</v>
      </c>
      <c r="E42" s="25">
        <f>VLOOKUP(A42,'[2]WICY TOTAL'!$A$2:$E$53,2,0)</f>
        <v>748</v>
      </c>
      <c r="F42" s="19">
        <f t="shared" si="8"/>
        <v>0.15925058548009369</v>
      </c>
      <c r="G42" s="24">
        <f>VLOOKUP(A42,'[2]WICY TOTAL'!$A$2:$E$53,5,0)</f>
        <v>0</v>
      </c>
      <c r="H42" s="19">
        <f t="shared" si="9"/>
        <v>0</v>
      </c>
      <c r="I42" s="25">
        <f>VLOOKUP(A42,'[2]WICY TOTAL'!$A$2:$E$53,4,0)</f>
        <v>2</v>
      </c>
      <c r="J42" s="19">
        <f t="shared" si="10"/>
        <v>4.2580370449222908E-4</v>
      </c>
      <c r="K42" s="25">
        <f>VLOOKUP(A42,'[2]WICY TOTAL'!$A$2:$E$53,3,0)</f>
        <v>96</v>
      </c>
      <c r="L42" s="19">
        <f t="shared" si="11"/>
        <v>2.0438577815626996E-2</v>
      </c>
    </row>
    <row r="43" spans="1:12">
      <c r="A43" s="22" t="s">
        <v>91</v>
      </c>
      <c r="B43" s="26">
        <f>VLOOKUP(A43,'[1]Source Data'!$G$3:$I$55,3,0)</f>
        <v>8043</v>
      </c>
      <c r="C43" s="25">
        <f t="shared" si="6"/>
        <v>1810</v>
      </c>
      <c r="D43" s="21">
        <f t="shared" si="7"/>
        <v>0.22504040780803183</v>
      </c>
      <c r="E43" s="25">
        <f>VLOOKUP(A43,'[2]WICY TOTAL'!$A$2:$E$53,2,0)</f>
        <v>1537</v>
      </c>
      <c r="F43" s="19">
        <f t="shared" si="8"/>
        <v>0.19109784906129554</v>
      </c>
      <c r="G43" s="24">
        <f>VLOOKUP(A43,'[2]WICY TOTAL'!$A$2:$E$53,5,0)</f>
        <v>0</v>
      </c>
      <c r="H43" s="19">
        <f t="shared" si="9"/>
        <v>0</v>
      </c>
      <c r="I43" s="25">
        <f>VLOOKUP(A43,'[2]WICY TOTAL'!$A$2:$E$53,4,0)</f>
        <v>11</v>
      </c>
      <c r="J43" s="19">
        <f t="shared" si="10"/>
        <v>1.3676488872311327E-3</v>
      </c>
      <c r="K43" s="25">
        <f>VLOOKUP(A43,'[2]WICY TOTAL'!$A$2:$E$53,3,0)</f>
        <v>262</v>
      </c>
      <c r="L43" s="19">
        <f t="shared" si="11"/>
        <v>3.2574909859505161E-2</v>
      </c>
    </row>
    <row r="44" spans="1:12">
      <c r="A44" s="23" t="s">
        <v>92</v>
      </c>
      <c r="B44" s="26">
        <f>VLOOKUP(A44,'[1]Source Data'!$G$3:$I$55,3,0)</f>
        <v>7553</v>
      </c>
      <c r="C44" s="25">
        <f t="shared" si="6"/>
        <v>1246</v>
      </c>
      <c r="D44" s="21">
        <f t="shared" si="7"/>
        <v>0.164967562557924</v>
      </c>
      <c r="E44" s="25">
        <f>VLOOKUP(A44,'[2]WICY TOTAL'!$A$2:$E$53,2,0)</f>
        <v>1011</v>
      </c>
      <c r="F44" s="19">
        <f t="shared" si="8"/>
        <v>0.13385409770951939</v>
      </c>
      <c r="G44" s="24">
        <f>VLOOKUP(A44,'[2]WICY TOTAL'!$A$2:$E$53,5,0)</f>
        <v>0</v>
      </c>
      <c r="H44" s="19">
        <f t="shared" si="9"/>
        <v>0</v>
      </c>
      <c r="I44" s="25">
        <f>VLOOKUP(A44,'[2]WICY TOTAL'!$A$2:$E$53,4,0)</f>
        <v>6</v>
      </c>
      <c r="J44" s="19">
        <f t="shared" si="10"/>
        <v>7.943863365550113E-4</v>
      </c>
      <c r="K44" s="25">
        <f>VLOOKUP(A44,'[2]WICY TOTAL'!$A$2:$E$53,3,0)</f>
        <v>229</v>
      </c>
      <c r="L44" s="19">
        <f t="shared" si="11"/>
        <v>3.0319078511849597E-2</v>
      </c>
    </row>
    <row r="45" spans="1:12">
      <c r="A45" s="23" t="s">
        <v>93</v>
      </c>
      <c r="B45" s="26">
        <f>VLOOKUP(A45,'[1]Source Data'!$G$3:$I$55,3,0)</f>
        <v>11282</v>
      </c>
      <c r="C45" s="25">
        <f t="shared" si="6"/>
        <v>1801</v>
      </c>
      <c r="D45" s="21">
        <f t="shared" si="7"/>
        <v>0.15963481652189329</v>
      </c>
      <c r="E45" s="25">
        <f>VLOOKUP(A45,'[2]WICY TOTAL'!$A$2:$E$53,2,0)</f>
        <v>1464</v>
      </c>
      <c r="F45" s="19">
        <f t="shared" si="8"/>
        <v>0.12976422620102818</v>
      </c>
      <c r="G45" s="24">
        <f>VLOOKUP(A45,'[2]WICY TOTAL'!$A$2:$E$53,5,0)</f>
        <v>0</v>
      </c>
      <c r="H45" s="19">
        <f t="shared" si="9"/>
        <v>0</v>
      </c>
      <c r="I45" s="25">
        <f>VLOOKUP(A45,'[2]WICY TOTAL'!$A$2:$E$53,4,0)</f>
        <v>9</v>
      </c>
      <c r="J45" s="19">
        <f t="shared" si="10"/>
        <v>7.977308987768126E-4</v>
      </c>
      <c r="K45" s="25">
        <f>VLOOKUP(A45,'[2]WICY TOTAL'!$A$2:$E$53,3,0)</f>
        <v>328</v>
      </c>
      <c r="L45" s="19">
        <f t="shared" si="11"/>
        <v>2.9072859422088281E-2</v>
      </c>
    </row>
    <row r="46" spans="1:12">
      <c r="A46" s="23" t="s">
        <v>94</v>
      </c>
      <c r="B46" s="26">
        <f>VLOOKUP(A46,'[1]Source Data'!$G$3:$I$55,3,0)</f>
        <v>14567</v>
      </c>
      <c r="C46" s="25">
        <f t="shared" si="6"/>
        <v>1678</v>
      </c>
      <c r="D46" s="21">
        <f t="shared" si="7"/>
        <v>0.11519187203954143</v>
      </c>
      <c r="E46" s="25">
        <f>VLOOKUP(A46,'[2]WICY TOTAL'!$A$2:$E$53,2,0)</f>
        <v>1505</v>
      </c>
      <c r="F46" s="19">
        <f t="shared" si="8"/>
        <v>0.10331571359923114</v>
      </c>
      <c r="G46" s="24">
        <f>VLOOKUP(A46,'[2]WICY TOTAL'!$A$2:$E$53,5,0)</f>
        <v>0</v>
      </c>
      <c r="H46" s="19">
        <f t="shared" si="9"/>
        <v>0</v>
      </c>
      <c r="I46" s="25">
        <f>VLOOKUP(A46,'[2]WICY TOTAL'!$A$2:$E$53,4,0)</f>
        <v>15</v>
      </c>
      <c r="J46" s="19">
        <f t="shared" si="10"/>
        <v>1.0297247202581176E-3</v>
      </c>
      <c r="K46" s="25">
        <f>VLOOKUP(A46,'[2]WICY TOTAL'!$A$2:$E$53,3,0)</f>
        <v>158</v>
      </c>
      <c r="L46" s="19">
        <f t="shared" si="11"/>
        <v>1.0846433720052173E-2</v>
      </c>
    </row>
    <row r="47" spans="1:12">
      <c r="A47" s="23" t="s">
        <v>95</v>
      </c>
      <c r="B47" s="26">
        <f>VLOOKUP(A47,'[1]Source Data'!$G$3:$I$55,3,0)</f>
        <v>17493</v>
      </c>
      <c r="C47" s="25">
        <f t="shared" si="6"/>
        <v>1249</v>
      </c>
      <c r="D47" s="21">
        <f t="shared" si="7"/>
        <v>7.139998856685531E-2</v>
      </c>
      <c r="E47" s="25">
        <f>VLOOKUP(A47,'[2]WICY TOTAL'!$A$2:$E$53,2,0)</f>
        <v>1171</v>
      </c>
      <c r="F47" s="19">
        <f t="shared" si="8"/>
        <v>6.6941062139141375E-2</v>
      </c>
      <c r="G47" s="24">
        <f>VLOOKUP(A47,'[2]WICY TOTAL'!$A$2:$E$53,5,0)</f>
        <v>0</v>
      </c>
      <c r="H47" s="19">
        <f t="shared" si="9"/>
        <v>0</v>
      </c>
      <c r="I47" s="25">
        <f>VLOOKUP(A47,'[2]WICY TOTAL'!$A$2:$E$53,4,0)</f>
        <v>2</v>
      </c>
      <c r="J47" s="19">
        <f t="shared" si="10"/>
        <v>1.1433144686446007E-4</v>
      </c>
      <c r="K47" s="25">
        <f>VLOOKUP(A47,'[2]WICY TOTAL'!$A$2:$E$53,3,0)</f>
        <v>76</v>
      </c>
      <c r="L47" s="19">
        <f t="shared" si="11"/>
        <v>4.3445949808494826E-3</v>
      </c>
    </row>
    <row r="48" spans="1:12">
      <c r="A48" s="23" t="s">
        <v>96</v>
      </c>
      <c r="B48" s="26">
        <f>VLOOKUP(A48,'[1]Source Data'!$G$3:$I$55,3,0)</f>
        <v>4206</v>
      </c>
      <c r="C48" s="25">
        <f t="shared" si="6"/>
        <v>590</v>
      </c>
      <c r="D48" s="21">
        <f t="shared" si="7"/>
        <v>0.1402757964812173</v>
      </c>
      <c r="E48" s="25">
        <f>VLOOKUP(A48,'[2]WICY TOTAL'!$A$2:$E$53,2,0)</f>
        <v>528</v>
      </c>
      <c r="F48" s="19">
        <f t="shared" si="8"/>
        <v>0.12553495007132667</v>
      </c>
      <c r="G48" s="24">
        <f>VLOOKUP(A48,'[2]WICY TOTAL'!$A$2:$E$53,5,0)</f>
        <v>0</v>
      </c>
      <c r="H48" s="19">
        <f t="shared" si="9"/>
        <v>0</v>
      </c>
      <c r="I48" s="25">
        <f>VLOOKUP(A48,'[2]WICY TOTAL'!$A$2:$E$53,4,0)</f>
        <v>2</v>
      </c>
      <c r="J48" s="19">
        <f t="shared" si="10"/>
        <v>4.7551117451260106E-4</v>
      </c>
      <c r="K48" s="25">
        <f>VLOOKUP(A48,'[2]WICY TOTAL'!$A$2:$E$53,3,0)</f>
        <v>60</v>
      </c>
      <c r="L48" s="19">
        <f t="shared" si="11"/>
        <v>1.4265335235378032E-2</v>
      </c>
    </row>
    <row r="49" spans="1:12">
      <c r="A49" s="23" t="s">
        <v>97</v>
      </c>
      <c r="B49" s="26">
        <f>VLOOKUP(A49,'[1]Source Data'!$G$3:$I$55,3,0)</f>
        <v>11680</v>
      </c>
      <c r="C49" s="25">
        <f t="shared" si="6"/>
        <v>3654</v>
      </c>
      <c r="D49" s="21">
        <f t="shared" si="7"/>
        <v>0.31284246575342467</v>
      </c>
      <c r="E49" s="25">
        <f>VLOOKUP(A49,'[2]WICY TOTAL'!$A$2:$E$53,2,0)</f>
        <v>3520</v>
      </c>
      <c r="F49" s="19">
        <f t="shared" si="8"/>
        <v>0.30136986301369861</v>
      </c>
      <c r="G49" s="24">
        <f>VLOOKUP(A49,'[2]WICY TOTAL'!$A$2:$E$53,5,0)</f>
        <v>0</v>
      </c>
      <c r="H49" s="19">
        <f t="shared" si="9"/>
        <v>0</v>
      </c>
      <c r="I49" s="25">
        <f>VLOOKUP(A49,'[2]WICY TOTAL'!$A$2:$E$53,4,0)</f>
        <v>2</v>
      </c>
      <c r="J49" s="19">
        <f t="shared" si="10"/>
        <v>1.7123287671232877E-4</v>
      </c>
      <c r="K49" s="25">
        <f>VLOOKUP(A49,'[2]WICY TOTAL'!$A$2:$E$53,3,0)</f>
        <v>132</v>
      </c>
      <c r="L49" s="19">
        <f t="shared" si="11"/>
        <v>1.1301369863013699E-2</v>
      </c>
    </row>
    <row r="50" spans="1:12">
      <c r="A50" s="23" t="s">
        <v>98</v>
      </c>
      <c r="B50" s="26">
        <f>VLOOKUP(A50,'[1]Source Data'!$G$3:$I$55,3,0)</f>
        <v>8344</v>
      </c>
      <c r="C50" s="25">
        <f t="shared" si="6"/>
        <v>1106</v>
      </c>
      <c r="D50" s="21">
        <f t="shared" si="7"/>
        <v>0.1325503355704698</v>
      </c>
      <c r="E50" s="25">
        <f>VLOOKUP(A50,'[2]WICY TOTAL'!$A$2:$E$53,2,0)</f>
        <v>934</v>
      </c>
      <c r="F50" s="19">
        <f t="shared" si="8"/>
        <v>0.11193672099712368</v>
      </c>
      <c r="G50" s="24">
        <f>VLOOKUP(A50,'[2]WICY TOTAL'!$A$2:$E$53,5,0)</f>
        <v>0</v>
      </c>
      <c r="H50" s="19">
        <f t="shared" si="9"/>
        <v>0</v>
      </c>
      <c r="I50" s="25">
        <f>VLOOKUP(A50,'[2]WICY TOTAL'!$A$2:$E$53,4,0)</f>
        <v>2</v>
      </c>
      <c r="J50" s="19">
        <f t="shared" si="10"/>
        <v>2.3969319271332693E-4</v>
      </c>
      <c r="K50" s="25">
        <f>VLOOKUP(A50,'[2]WICY TOTAL'!$A$2:$E$53,3,0)</f>
        <v>170</v>
      </c>
      <c r="L50" s="19">
        <f t="shared" si="11"/>
        <v>2.0373921380632789E-2</v>
      </c>
    </row>
    <row r="51" spans="1:12">
      <c r="A51" s="23" t="s">
        <v>99</v>
      </c>
      <c r="B51" s="26">
        <f>VLOOKUP(A51,'[1]Source Data'!$G$3:$I$55,3,0)</f>
        <v>9287</v>
      </c>
      <c r="C51" s="25">
        <f t="shared" si="6"/>
        <v>1404</v>
      </c>
      <c r="D51" s="21">
        <f t="shared" si="7"/>
        <v>0.15117906751372887</v>
      </c>
      <c r="E51" s="25">
        <f>VLOOKUP(A51,'[2]WICY TOTAL'!$A$2:$E$53,2,0)</f>
        <v>1266</v>
      </c>
      <c r="F51" s="19">
        <f t="shared" si="8"/>
        <v>0.1363195865187897</v>
      </c>
      <c r="G51" s="24">
        <f>VLOOKUP(A51,'[2]WICY TOTAL'!$A$2:$E$53,5,0)</f>
        <v>0</v>
      </c>
      <c r="H51" s="19">
        <f t="shared" si="9"/>
        <v>0</v>
      </c>
      <c r="I51" s="25">
        <f>VLOOKUP(A51,'[2]WICY TOTAL'!$A$2:$E$53,4,0)</f>
        <v>5</v>
      </c>
      <c r="J51" s="19">
        <f t="shared" si="10"/>
        <v>5.3838699257025946E-4</v>
      </c>
      <c r="K51" s="25">
        <f>VLOOKUP(A51,'[2]WICY TOTAL'!$A$2:$E$53,3,0)</f>
        <v>133</v>
      </c>
      <c r="L51" s="19">
        <f t="shared" si="11"/>
        <v>1.4321094002368903E-2</v>
      </c>
    </row>
    <row r="52" spans="1:12">
      <c r="A52" s="23" t="s">
        <v>100</v>
      </c>
      <c r="B52" s="26">
        <f>VLOOKUP(A52,'[1]Source Data'!$G$3:$I$55,3,0)</f>
        <v>5751</v>
      </c>
      <c r="C52" s="25">
        <f t="shared" si="6"/>
        <v>1487</v>
      </c>
      <c r="D52" s="21">
        <f t="shared" si="7"/>
        <v>0.2585637280472961</v>
      </c>
      <c r="E52" s="25">
        <f>VLOOKUP(A52,'[2]WICY TOTAL'!$A$2:$E$53,2,0)</f>
        <v>1401</v>
      </c>
      <c r="F52" s="19">
        <f t="shared" si="8"/>
        <v>0.24360980699008869</v>
      </c>
      <c r="G52" s="24">
        <f>VLOOKUP(A52,'[2]WICY TOTAL'!$A$2:$E$53,5,0)</f>
        <v>0</v>
      </c>
      <c r="H52" s="19">
        <f t="shared" si="9"/>
        <v>0</v>
      </c>
      <c r="I52" s="25">
        <f>VLOOKUP(A52,'[2]WICY TOTAL'!$A$2:$E$53,4,0)</f>
        <v>4</v>
      </c>
      <c r="J52" s="19">
        <f t="shared" si="10"/>
        <v>6.9553121196313681E-4</v>
      </c>
      <c r="K52" s="25">
        <f>VLOOKUP(A52,'[2]WICY TOTAL'!$A$2:$E$53,3,0)</f>
        <v>82</v>
      </c>
      <c r="L52" s="19">
        <f t="shared" si="11"/>
        <v>1.4258389845244305E-2</v>
      </c>
    </row>
    <row r="53" spans="1:12">
      <c r="A53" s="23" t="s">
        <v>101</v>
      </c>
      <c r="B53" s="26">
        <f>VLOOKUP(A53,'[1]Source Data'!$G$3:$I$55,3,0)</f>
        <v>13058</v>
      </c>
      <c r="C53" s="25">
        <f t="shared" si="6"/>
        <v>3328</v>
      </c>
      <c r="D53" s="21">
        <f t="shared" si="7"/>
        <v>0.25486291928319804</v>
      </c>
      <c r="E53" s="25">
        <f>VLOOKUP(A53,'[2]WICY TOTAL'!$A$2:$E$53,2,0)</f>
        <v>3018</v>
      </c>
      <c r="F53" s="19">
        <f t="shared" si="8"/>
        <v>0.23112268341246744</v>
      </c>
      <c r="G53" s="24">
        <f>VLOOKUP(A53,'[2]WICY TOTAL'!$A$2:$E$53,5,0)</f>
        <v>3</v>
      </c>
      <c r="H53" s="19">
        <f t="shared" si="9"/>
        <v>2.2974421810384438E-4</v>
      </c>
      <c r="I53" s="25">
        <f>VLOOKUP(A53,'[2]WICY TOTAL'!$A$2:$E$53,4,0)</f>
        <v>15</v>
      </c>
      <c r="J53" s="19">
        <f t="shared" si="10"/>
        <v>1.148721090519222E-3</v>
      </c>
      <c r="K53" s="25">
        <f>VLOOKUP(A53,'[2]WICY TOTAL'!$A$2:$E$53,3,0)</f>
        <v>292</v>
      </c>
      <c r="L53" s="19">
        <f t="shared" si="11"/>
        <v>2.236177056210752E-2</v>
      </c>
    </row>
    <row r="54" spans="1:12">
      <c r="A54" s="22" t="s">
        <v>102</v>
      </c>
      <c r="B54" s="26">
        <f>VLOOKUP(A54,'[1]Source Data'!$G$3:$I$55,3,0)</f>
        <v>37079</v>
      </c>
      <c r="C54" s="25">
        <f t="shared" si="6"/>
        <v>11299</v>
      </c>
      <c r="D54" s="21">
        <f t="shared" si="7"/>
        <v>0.30472774346665227</v>
      </c>
      <c r="E54" s="25">
        <f>VLOOKUP(A54,'[2]WICY TOTAL'!$A$2:$E$53,2,0)</f>
        <v>10655</v>
      </c>
      <c r="F54" s="19">
        <f t="shared" si="8"/>
        <v>0.2873594217751288</v>
      </c>
      <c r="G54" s="24">
        <f>VLOOKUP(A54,'[2]WICY TOTAL'!$A$2:$E$53,5,0)</f>
        <v>1</v>
      </c>
      <c r="H54" s="19">
        <f t="shared" si="9"/>
        <v>2.6969443620378112E-5</v>
      </c>
      <c r="I54" s="25">
        <f>VLOOKUP(A54,'[2]WICY TOTAL'!$A$2:$E$53,4,0)</f>
        <v>28</v>
      </c>
      <c r="J54" s="19">
        <f t="shared" si="10"/>
        <v>7.551444213705871E-4</v>
      </c>
      <c r="K54" s="25">
        <f>VLOOKUP(A54,'[2]WICY TOTAL'!$A$2:$E$53,3,0)</f>
        <v>615</v>
      </c>
      <c r="L54" s="19">
        <f t="shared" si="11"/>
        <v>1.6586207826532539E-2</v>
      </c>
    </row>
    <row r="55" spans="1:12" ht="14.1" thickBot="1">
      <c r="A55" s="76" t="s">
        <v>103</v>
      </c>
      <c r="B55" s="26">
        <f>VLOOKUP(A55,'[1]Source Data'!$G$3:$I$55,3,0)</f>
        <v>8659</v>
      </c>
      <c r="C55" s="25">
        <f t="shared" si="6"/>
        <v>3188</v>
      </c>
      <c r="D55" s="20">
        <f t="shared" si="7"/>
        <v>0.36817184432382494</v>
      </c>
      <c r="E55" s="25">
        <f>VLOOKUP(A55,'[2]WICY TOTAL'!$A$2:$E$53,2,0)</f>
        <v>3016</v>
      </c>
      <c r="F55" s="19">
        <f t="shared" si="8"/>
        <v>0.34830811872040651</v>
      </c>
      <c r="G55" s="24">
        <f>VLOOKUP(A55,'[2]WICY TOTAL'!$A$2:$E$53,5,0)</f>
        <v>2</v>
      </c>
      <c r="H55" s="19">
        <f t="shared" si="9"/>
        <v>2.3097355352812103E-4</v>
      </c>
      <c r="I55" s="25">
        <f>VLOOKUP(A55,'[2]WICY TOTAL'!$A$2:$E$53,4,0)</f>
        <v>6</v>
      </c>
      <c r="J55" s="19">
        <f t="shared" si="10"/>
        <v>6.9292066058436312E-4</v>
      </c>
      <c r="K55" s="25">
        <f>VLOOKUP(A55,'[2]WICY TOTAL'!$A$2:$E$53,3,0)</f>
        <v>164</v>
      </c>
      <c r="L55" s="19">
        <f t="shared" si="11"/>
        <v>1.8939831389305925E-2</v>
      </c>
    </row>
    <row r="56" spans="1:12" ht="14.45" thickTop="1" thickBot="1">
      <c r="A56" s="75" t="s">
        <v>104</v>
      </c>
      <c r="B56" s="18">
        <f>SUM(B4:B55)</f>
        <v>768925</v>
      </c>
      <c r="C56" s="17">
        <f>SUM(C4:C55)</f>
        <v>186525</v>
      </c>
      <c r="D56" s="16"/>
      <c r="E56" s="17">
        <f>SUM(E4:E55)</f>
        <v>169776</v>
      </c>
      <c r="F56" s="16"/>
      <c r="G56" s="17">
        <f>SUM(G4:G55)</f>
        <v>29</v>
      </c>
      <c r="H56" s="16"/>
      <c r="I56" s="17">
        <f>SUM(I4:I55)</f>
        <v>517</v>
      </c>
      <c r="J56" s="16"/>
      <c r="K56" s="17">
        <f>SUM(K4:K55)</f>
        <v>16203</v>
      </c>
      <c r="L56" s="16"/>
    </row>
  </sheetData>
  <mergeCells count="1">
    <mergeCell ref="A1:L1"/>
  </mergeCells>
  <pageMargins left="0.7" right="0.7" top="0.75" bottom="0.75" header="0.3" footer="0.3"/>
  <pageSetup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A918CC78E0B6D46BD6521E251F9130A" ma:contentTypeVersion="16" ma:contentTypeDescription="Create a new document." ma:contentTypeScope="" ma:versionID="edcb4a877a11cb41be03974cc66fc908">
  <xsd:schema xmlns:xsd="http://www.w3.org/2001/XMLSchema" xmlns:xs="http://www.w3.org/2001/XMLSchema" xmlns:p="http://schemas.microsoft.com/office/2006/metadata/properties" xmlns:ns2="4d80ec90-9eb0-4f3d-8e6f-e54fe31ead16" xmlns:ns3="c4054d04-4a47-493c-9a23-a889ad06d441" targetNamespace="http://schemas.microsoft.com/office/2006/metadata/properties" ma:root="true" ma:fieldsID="e410ec70e9bf76d779b78324f4cccbe8" ns2:_="" ns3:_="">
    <xsd:import namespace="4d80ec90-9eb0-4f3d-8e6f-e54fe31ead16"/>
    <xsd:import namespace="c4054d04-4a47-493c-9a23-a889ad06d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3:TaxCatchAll" minOccurs="0"/>
                <xsd:element ref="ns2:MediaServiceGenerationTime" minOccurs="0"/>
                <xsd:element ref="ns2:MediaServiceEventHashCode" minOccurs="0"/>
                <xsd:element ref="ns2:lcf76f155ced4ddcb4097134ff3c332f"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80ec90-9eb0-4f3d-8e6f-e54fe31ea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ce9f98e-9ad5-43de-b59a-72d7e946aae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054d04-4a47-493c-9a23-a889ad06d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073ba28-e71b-4866-91dc-c09b6d018521}" ma:internalName="TaxCatchAll" ma:showField="CatchAllData" ma:web="c4054d04-4a47-493c-9a23-a889ad06d4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c4054d04-4a47-493c-9a23-a889ad06d441" xsi:nil="true"/>
    <lcf76f155ced4ddcb4097134ff3c332f xmlns="4d80ec90-9eb0-4f3d-8e6f-e54fe31ead1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0A253A-580D-4783-AD24-87210EFB3FB3}"/>
</file>

<file path=customXml/itemProps2.xml><?xml version="1.0" encoding="utf-8"?>
<ds:datastoreItem xmlns:ds="http://schemas.openxmlformats.org/officeDocument/2006/customXml" ds:itemID="{4942F103-B772-4DB0-9A5A-77F030D5F154}"/>
</file>

<file path=customXml/itemProps3.xml><?xml version="1.0" encoding="utf-8"?>
<ds:datastoreItem xmlns:ds="http://schemas.openxmlformats.org/officeDocument/2006/customXml" ds:itemID="{DBCCBE16-1023-4FDF-8F79-5A3433D7D5F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Butcher, Kwakou  (HRSA)</dc:creator>
  <cp:keywords/>
  <dc:description/>
  <cp:lastModifiedBy>Gray, Jenifer (HRSA)</cp:lastModifiedBy>
  <cp:revision/>
  <dcterms:created xsi:type="dcterms:W3CDTF">2013-09-19T19:29:57Z</dcterms:created>
  <dcterms:modified xsi:type="dcterms:W3CDTF">2024-02-08T19:32:49Z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_dlc_DocIdItemGuid">
    <vt:lpwstr>da96e2b3-7936-449f-8980-a3c689a8891e</vt:lpwstr>
  </property>
  <property fmtid="{D5CDD505-2E9C-101B-9397-08002B2CF9AE}" pid="4" name="ContentTypeId">
    <vt:lpwstr>0x010100EA918CC78E0B6D46BD6521E251F9130A</vt:lpwstr>
  </property>
  <property fmtid="{D5CDD505-2E9C-101B-9397-08002B2CF9AE}" pid="5" name="TaxKeywordTaxHTField">
    <vt:lpwstr/>
  </property>
  <property fmtid="{D5CDD505-2E9C-101B-9397-08002B2CF9AE}" pid="6" name="Category">
    <vt:lpwstr>156;#Workgroup|a7ca4e89-5c6e-4d72-a545-0b85ac5019cb;#155;#Requirement|cfd9c6da-5aad-4698-a229-552e07f92513</vt:lpwstr>
  </property>
  <property fmtid="{D5CDD505-2E9C-101B-9397-08002B2CF9AE}" pid="7" name="Tags">
    <vt:lpwstr/>
  </property>
  <property fmtid="{D5CDD505-2E9C-101B-9397-08002B2CF9AE}" pid="8" name="Order">
    <vt:r8>16900</vt:r8>
  </property>
  <property fmtid="{D5CDD505-2E9C-101B-9397-08002B2CF9AE}" pid="9" name="xd_ProgID">
    <vt:lpwstr/>
  </property>
  <property fmtid="{D5CDD505-2E9C-101B-9397-08002B2CF9AE}" pid="10" name="TemplateUrl">
    <vt:lpwstr/>
  </property>
  <property fmtid="{D5CDD505-2E9C-101B-9397-08002B2CF9AE}" pid="11" name="_CopySource">
    <vt:lpwstr>https://sharepoint.hrsa.gov/sites/hab/DMHAP/Part-A/Workgroups Reporting Requirement/2021 RWHAP Part A Reporting Requirements/FY2020 Annual Progress Report/FY20 WICY Report Worksheet.xlsx</vt:lpwstr>
  </property>
  <property fmtid="{D5CDD505-2E9C-101B-9397-08002B2CF9AE}" pid="12" name="MediaServiceImageTags">
    <vt:lpwstr/>
  </property>
</Properties>
</file>